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2025-26\ITR\"/>
    </mc:Choice>
  </mc:AlternateContent>
  <xr:revisionPtr revIDLastSave="0" documentId="13_ncr:1_{2FCB6E84-A9F2-4BEF-BBC0-6DB0CFDC4CC3}" xr6:coauthVersionLast="47" xr6:coauthVersionMax="47" xr10:uidLastSave="{00000000-0000-0000-0000-000000000000}"/>
  <bookViews>
    <workbookView xWindow="-120" yWindow="-120" windowWidth="24240" windowHeight="13020" tabRatio="702" xr2:uid="{00000000-000D-0000-FFFF-FFFF00000000}"/>
  </bookViews>
  <sheets>
    <sheet name="Home" sheetId="1" r:id="rId1"/>
    <sheet name="Salary Details" sheetId="2" r:id="rId2"/>
    <sheet name="Statement_OLD Regime" sheetId="3" r:id="rId3"/>
    <sheet name="Statement_New Regime" sheetId="4" r:id="rId4"/>
    <sheet name="TDS" sheetId="5" r:id="rId5"/>
    <sheet name="RPU_ANNX_2" sheetId="6" r:id="rId6"/>
    <sheet name="10E" sheetId="7" r:id="rId7"/>
    <sheet name="OLD No Arrear" sheetId="8" state="hidden" r:id="rId8"/>
    <sheet name="NEW No Arrear" sheetId="9" state="hidden" r:id="rId9"/>
  </sheets>
  <definedNames>
    <definedName name="Z_E11CE265_BBC4_4DDB_8089_54E1281711D7_.wvu.Cols" localSheetId="6">'10E'!$J:$XEM</definedName>
    <definedName name="Z_E11CE265_BBC4_4DDB_8089_54E1281711D7_.wvu.Cols" localSheetId="0">Home!$R:$XEV</definedName>
    <definedName name="Z_E11CE265_BBC4_4DDB_8089_54E1281711D7_.wvu.Cols" localSheetId="8">'NEW No Arrear'!$K:$XER</definedName>
    <definedName name="Z_E11CE265_BBC4_4DDB_8089_54E1281711D7_.wvu.Cols" localSheetId="5">RPU_ANNX_2!$CU:$XFD</definedName>
    <definedName name="Z_E11CE265_BBC4_4DDB_8089_54E1281711D7_.wvu.Cols" localSheetId="1">'Salary Details'!$Z:$XFD</definedName>
    <definedName name="Z_E11CE265_BBC4_4DDB_8089_54E1281711D7_.wvu.Cols" localSheetId="3">'Statement_New Regime'!$K:$XER</definedName>
    <definedName name="Z_E11CE265_BBC4_4DDB_8089_54E1281711D7_.wvu.Cols" localSheetId="4">TDS!$P:$XES</definedName>
    <definedName name="Z_E11CE265_BBC4_4DDB_8089_54E1281711D7_.wvu.PrintArea" localSheetId="7">'OLD No Arrear'!$A$1:$J$83</definedName>
    <definedName name="Z_E11CE265_BBC4_4DDB_8089_54E1281711D7_.wvu.PrintArea" localSheetId="2">'Statement_OLD Regime'!$A$1:$J$83</definedName>
    <definedName name="Z_E11CE265_BBC4_4DDB_8089_54E1281711D7_.wvu.Rows" localSheetId="6">'10E'!$33:$1047609</definedName>
    <definedName name="Z_E11CE265_BBC4_4DDB_8089_54E1281711D7_.wvu.Rows" localSheetId="0">Home!$23:$1047599</definedName>
    <definedName name="Z_E11CE265_BBC4_4DDB_8089_54E1281711D7_.wvu.Rows" localSheetId="8">'NEW No Arrear'!$53:$1047630</definedName>
    <definedName name="Z_E11CE265_BBC4_4DDB_8089_54E1281711D7_.wvu.Rows" localSheetId="7">'OLD No Arrear'!$104:$1047679</definedName>
    <definedName name="Z_E11CE265_BBC4_4DDB_8089_54E1281711D7_.wvu.Rows" localSheetId="5">RPU_ANNX_2!$5:$1047580</definedName>
    <definedName name="Z_E11CE265_BBC4_4DDB_8089_54E1281711D7_.wvu.Rows" localSheetId="1">'Salary Details'!$33:$1047608</definedName>
    <definedName name="Z_E11CE265_BBC4_4DDB_8089_54E1281711D7_.wvu.Rows" localSheetId="3">'Statement_New Regime'!$53:$1047630</definedName>
    <definedName name="Z_E11CE265_BBC4_4DDB_8089_54E1281711D7_.wvu.Rows" localSheetId="2">'Statement_OLD Regime'!$104:$1047679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G30" i="7" l="1"/>
  <c r="J47" i="9"/>
  <c r="J46" i="9"/>
  <c r="J43" i="9"/>
  <c r="J40" i="9"/>
  <c r="I29" i="9"/>
  <c r="J29" i="9" s="1"/>
  <c r="I28" i="9"/>
  <c r="J28" i="9" s="1"/>
  <c r="I27" i="9"/>
  <c r="J27" i="9" s="1"/>
  <c r="I26" i="9"/>
  <c r="J26" i="9" s="1"/>
  <c r="I25" i="9"/>
  <c r="J25" i="9" s="1"/>
  <c r="I24" i="9"/>
  <c r="J24" i="9" s="1"/>
  <c r="I21" i="9"/>
  <c r="J21" i="9" s="1"/>
  <c r="E7" i="9"/>
  <c r="I5" i="9"/>
  <c r="F5" i="9"/>
  <c r="C5" i="9"/>
  <c r="E4" i="9"/>
  <c r="E3" i="9"/>
  <c r="C2" i="9"/>
  <c r="C1" i="9"/>
  <c r="J78" i="8"/>
  <c r="J77" i="8"/>
  <c r="J74" i="8"/>
  <c r="J71" i="8"/>
  <c r="H64" i="8"/>
  <c r="I62" i="8"/>
  <c r="J62" i="8" s="1"/>
  <c r="I61" i="8"/>
  <c r="J61" i="8" s="1"/>
  <c r="I60" i="8"/>
  <c r="I59" i="8"/>
  <c r="J59" i="8" s="1"/>
  <c r="I58" i="8"/>
  <c r="J58" i="8" s="1"/>
  <c r="I57" i="8"/>
  <c r="J57" i="8" s="1"/>
  <c r="I56" i="8"/>
  <c r="J56" i="8" s="1"/>
  <c r="I55" i="8"/>
  <c r="I52" i="8"/>
  <c r="J52" i="8" s="1"/>
  <c r="I51" i="8"/>
  <c r="J51" i="8" s="1"/>
  <c r="I49" i="8"/>
  <c r="J49" i="8" s="1"/>
  <c r="I48" i="8"/>
  <c r="J48" i="8" s="1"/>
  <c r="I47" i="8"/>
  <c r="J47" i="8" s="1"/>
  <c r="I45" i="8"/>
  <c r="J45" i="8" s="1"/>
  <c r="F40" i="8"/>
  <c r="I37" i="8"/>
  <c r="J37" i="8" s="1"/>
  <c r="I36" i="8"/>
  <c r="J36" i="8" s="1"/>
  <c r="I35" i="8"/>
  <c r="J35" i="8" s="1"/>
  <c r="I34" i="8"/>
  <c r="J34" i="8" s="1"/>
  <c r="I63" i="8" s="1"/>
  <c r="J63" i="8" s="1"/>
  <c r="I33" i="8"/>
  <c r="J33" i="8" s="1"/>
  <c r="J38" i="8" s="1"/>
  <c r="I31" i="8"/>
  <c r="J31" i="8" s="1"/>
  <c r="I30" i="8"/>
  <c r="J30" i="8" s="1"/>
  <c r="J32" i="8" s="1"/>
  <c r="I27" i="8"/>
  <c r="I26" i="8"/>
  <c r="J26" i="8" s="1"/>
  <c r="I25" i="8"/>
  <c r="J25" i="8" s="1"/>
  <c r="I22" i="8"/>
  <c r="J22" i="8" s="1"/>
  <c r="J19" i="8"/>
  <c r="J18" i="8"/>
  <c r="H11" i="8"/>
  <c r="H12" i="8" s="1"/>
  <c r="E8" i="8"/>
  <c r="E9" i="8" s="1"/>
  <c r="H7" i="8"/>
  <c r="C5" i="8"/>
  <c r="E4" i="8"/>
  <c r="E3" i="8"/>
  <c r="F32" i="7"/>
  <c r="E32" i="7"/>
  <c r="B32" i="7"/>
  <c r="G31" i="7"/>
  <c r="G29" i="7"/>
  <c r="G28" i="7"/>
  <c r="G27" i="7"/>
  <c r="G26" i="7"/>
  <c r="G25" i="7"/>
  <c r="CM4" i="6"/>
  <c r="CJ4" i="6"/>
  <c r="CK4" i="6" s="1"/>
  <c r="CI4" i="6"/>
  <c r="CG4" i="6"/>
  <c r="CH4" i="6" s="1"/>
  <c r="CF4" i="6"/>
  <c r="CE4" i="6"/>
  <c r="CD4" i="6"/>
  <c r="CC4" i="6"/>
  <c r="CB4" i="6"/>
  <c r="BY4" i="6"/>
  <c r="BX4" i="6"/>
  <c r="BW4" i="6"/>
  <c r="BV4" i="6"/>
  <c r="BU4" i="6"/>
  <c r="BT4" i="6"/>
  <c r="BS4" i="6"/>
  <c r="BR4" i="6"/>
  <c r="BN4" i="6"/>
  <c r="Z4" i="6"/>
  <c r="X4" i="6"/>
  <c r="L4" i="6"/>
  <c r="J47" i="4"/>
  <c r="J46" i="4"/>
  <c r="AC4" i="6" s="1"/>
  <c r="I29" i="4"/>
  <c r="J29" i="4" s="1"/>
  <c r="I28" i="4"/>
  <c r="J28" i="4" s="1"/>
  <c r="I27" i="4"/>
  <c r="J27" i="4" s="1"/>
  <c r="O4" i="6" s="1"/>
  <c r="I26" i="4"/>
  <c r="J26" i="4" s="1"/>
  <c r="I25" i="4"/>
  <c r="J25" i="4" s="1"/>
  <c r="I24" i="4"/>
  <c r="J24" i="4" s="1"/>
  <c r="J21" i="4"/>
  <c r="BO4" i="6" s="1"/>
  <c r="E7" i="4"/>
  <c r="I5" i="4"/>
  <c r="F5" i="4"/>
  <c r="C5" i="4"/>
  <c r="E4" i="4"/>
  <c r="E3" i="4"/>
  <c r="C2" i="4"/>
  <c r="C1" i="4"/>
  <c r="J62" i="3"/>
  <c r="J61" i="3"/>
  <c r="J59" i="3"/>
  <c r="J58" i="3"/>
  <c r="J57" i="3"/>
  <c r="J56" i="3"/>
  <c r="CN4" i="6" s="1"/>
  <c r="T4" i="6" s="1"/>
  <c r="J52" i="3"/>
  <c r="J51" i="3"/>
  <c r="J49" i="3"/>
  <c r="J48" i="3"/>
  <c r="J47" i="3"/>
  <c r="J45" i="3"/>
  <c r="F40" i="3"/>
  <c r="J37" i="3"/>
  <c r="J36" i="3"/>
  <c r="J35" i="3"/>
  <c r="J34" i="3"/>
  <c r="I63" i="3" s="1"/>
  <c r="J63" i="3" s="1"/>
  <c r="J33" i="3"/>
  <c r="J38" i="3" s="1"/>
  <c r="J31" i="3"/>
  <c r="J30" i="3"/>
  <c r="J32" i="3" s="1"/>
  <c r="J26" i="3"/>
  <c r="J25" i="3"/>
  <c r="J22" i="3"/>
  <c r="J19" i="3"/>
  <c r="J18" i="3"/>
  <c r="H11" i="3"/>
  <c r="H11" i="9" s="1"/>
  <c r="E8" i="3"/>
  <c r="E8" i="9" s="1"/>
  <c r="H7" i="3"/>
  <c r="H7" i="9" s="1"/>
  <c r="C5" i="3"/>
  <c r="C4" i="6" s="1"/>
  <c r="E4" i="3"/>
  <c r="E3" i="3"/>
  <c r="T27" i="2"/>
  <c r="H55" i="8" s="1"/>
  <c r="R27" i="2"/>
  <c r="M27" i="2"/>
  <c r="L27" i="2"/>
  <c r="I44" i="8" s="1"/>
  <c r="I27" i="2"/>
  <c r="E27" i="2"/>
  <c r="C27" i="2"/>
  <c r="V26" i="2"/>
  <c r="K26" i="2"/>
  <c r="V25" i="2"/>
  <c r="K25" i="2"/>
  <c r="V24" i="2"/>
  <c r="K24" i="2"/>
  <c r="C27" i="7" s="1"/>
  <c r="D27" i="7" s="1"/>
  <c r="V23" i="2"/>
  <c r="K23" i="2"/>
  <c r="C28" i="7" s="1"/>
  <c r="D28" i="7" s="1"/>
  <c r="V22" i="2"/>
  <c r="K22" i="2"/>
  <c r="C29" i="7" s="1"/>
  <c r="D29" i="7" s="1"/>
  <c r="V21" i="2"/>
  <c r="V20" i="2"/>
  <c r="K20" i="2"/>
  <c r="C30" i="7" s="1"/>
  <c r="D30" i="7" s="1"/>
  <c r="V19" i="2"/>
  <c r="K19" i="2"/>
  <c r="V18" i="2"/>
  <c r="K18" i="2"/>
  <c r="V17" i="2"/>
  <c r="K17" i="2"/>
  <c r="C2" i="2"/>
  <c r="K16" i="1"/>
  <c r="G32" i="7" l="1"/>
  <c r="G12" i="7" s="1"/>
  <c r="BQ4" i="6"/>
  <c r="V6" i="2"/>
  <c r="H27" i="2"/>
  <c r="K21" i="2"/>
  <c r="C26" i="7"/>
  <c r="D26" i="7" s="1"/>
  <c r="W25" i="2"/>
  <c r="C25" i="7"/>
  <c r="W26" i="2"/>
  <c r="K5" i="2"/>
  <c r="K14" i="2"/>
  <c r="I14" i="9"/>
  <c r="J14" i="9" s="1"/>
  <c r="I14" i="8"/>
  <c r="J14" i="8" s="1"/>
  <c r="I14" i="4"/>
  <c r="J14" i="4" s="1"/>
  <c r="W17" i="2"/>
  <c r="I16" i="9"/>
  <c r="J16" i="9" s="1"/>
  <c r="I16" i="8"/>
  <c r="J16" i="8" s="1"/>
  <c r="I16" i="4"/>
  <c r="J16" i="4" s="1"/>
  <c r="W18" i="2"/>
  <c r="I15" i="9"/>
  <c r="J15" i="9" s="1"/>
  <c r="I15" i="8"/>
  <c r="J15" i="8" s="1"/>
  <c r="I15" i="4"/>
  <c r="J15" i="4" s="1"/>
  <c r="W19" i="2"/>
  <c r="I17" i="9"/>
  <c r="J17" i="9" s="1"/>
  <c r="I17" i="8"/>
  <c r="J17" i="8" s="1"/>
  <c r="I17" i="4"/>
  <c r="J17" i="4" s="1"/>
  <c r="W20" i="2"/>
  <c r="C31" i="7"/>
  <c r="D31" i="7" s="1"/>
  <c r="G7" i="7"/>
  <c r="W21" i="2"/>
  <c r="W22" i="2"/>
  <c r="W23" i="2"/>
  <c r="W24" i="2"/>
  <c r="J44" i="8"/>
  <c r="H8" i="3"/>
  <c r="E9" i="3"/>
  <c r="H12" i="3"/>
  <c r="I14" i="3"/>
  <c r="J14" i="3" s="1"/>
  <c r="I15" i="3"/>
  <c r="J15" i="3" s="1"/>
  <c r="I16" i="3"/>
  <c r="J16" i="3" s="1"/>
  <c r="I17" i="3"/>
  <c r="J17" i="3" s="1"/>
  <c r="I44" i="3"/>
  <c r="H55" i="3"/>
  <c r="J55" i="3" s="1"/>
  <c r="H7" i="4"/>
  <c r="E8" i="4"/>
  <c r="H11" i="4"/>
  <c r="BP4" i="6"/>
  <c r="E10" i="8"/>
  <c r="H9" i="8"/>
  <c r="H8" i="8"/>
  <c r="J55" i="8"/>
  <c r="K6" i="2" l="1"/>
  <c r="E11" i="8"/>
  <c r="E12" i="8" s="1"/>
  <c r="H10" i="8"/>
  <c r="J44" i="3"/>
  <c r="H12" i="9"/>
  <c r="H12" i="4"/>
  <c r="E9" i="9"/>
  <c r="E9" i="4"/>
  <c r="E10" i="3"/>
  <c r="H9" i="3"/>
  <c r="H8" i="9"/>
  <c r="H8" i="4"/>
  <c r="I10" i="9"/>
  <c r="I10" i="8"/>
  <c r="I10" i="4"/>
  <c r="I10" i="3"/>
  <c r="F8" i="9"/>
  <c r="F8" i="8"/>
  <c r="F8" i="4"/>
  <c r="F8" i="3"/>
  <c r="W6" i="2"/>
  <c r="V5" i="2"/>
  <c r="W5" i="2" s="1"/>
  <c r="F7" i="9"/>
  <c r="F7" i="8"/>
  <c r="F7" i="4"/>
  <c r="F7" i="3"/>
  <c r="C32" i="7"/>
  <c r="D25" i="7"/>
  <c r="D32" i="7" s="1"/>
  <c r="K15" i="2"/>
  <c r="U27" i="2"/>
  <c r="S27" i="2"/>
  <c r="P27" i="2"/>
  <c r="O27" i="2"/>
  <c r="G27" i="2"/>
  <c r="J45" i="9" l="1"/>
  <c r="J76" i="8"/>
  <c r="J45" i="4"/>
  <c r="AB4" i="6" s="1"/>
  <c r="AD4" i="6" s="1"/>
  <c r="J76" i="3"/>
  <c r="K16" i="2"/>
  <c r="I11" i="9"/>
  <c r="I11" i="8"/>
  <c r="I11" i="4"/>
  <c r="I11" i="3"/>
  <c r="K7" i="2"/>
  <c r="V8" i="2"/>
  <c r="H9" i="9"/>
  <c r="H9" i="4"/>
  <c r="E10" i="9"/>
  <c r="E10" i="4"/>
  <c r="E11" i="3"/>
  <c r="H10" i="3"/>
  <c r="H10" i="9" l="1"/>
  <c r="H10" i="4"/>
  <c r="E11" i="9"/>
  <c r="E11" i="4"/>
  <c r="E12" i="3"/>
  <c r="K8" i="2"/>
  <c r="V7" i="2"/>
  <c r="W7" i="2" s="1"/>
  <c r="F9" i="9"/>
  <c r="F9" i="8"/>
  <c r="F9" i="4"/>
  <c r="F9" i="3"/>
  <c r="I12" i="9"/>
  <c r="I12" i="8"/>
  <c r="I12" i="4"/>
  <c r="I12" i="3"/>
  <c r="V9" i="2" l="1"/>
  <c r="K9" i="2"/>
  <c r="F10" i="9"/>
  <c r="F10" i="8"/>
  <c r="F10" i="4"/>
  <c r="F10" i="3"/>
  <c r="W8" i="2"/>
  <c r="E12" i="9"/>
  <c r="E12" i="4"/>
  <c r="V10" i="2" l="1"/>
  <c r="K10" i="2"/>
  <c r="F11" i="9"/>
  <c r="F11" i="8"/>
  <c r="F11" i="4"/>
  <c r="F11" i="3"/>
  <c r="W9" i="2"/>
  <c r="V11" i="2" l="1"/>
  <c r="K11" i="2"/>
  <c r="F27" i="2"/>
  <c r="B27" i="2"/>
  <c r="C27" i="3"/>
  <c r="J27" i="3"/>
  <c r="J27" i="8"/>
  <c r="F12" i="9"/>
  <c r="F12" i="8"/>
  <c r="F12" i="4"/>
  <c r="F12" i="3"/>
  <c r="W10" i="2"/>
  <c r="V13" i="2" l="1"/>
  <c r="D27" i="2"/>
  <c r="C27" i="8"/>
  <c r="K12" i="2"/>
  <c r="I7" i="9"/>
  <c r="I7" i="8"/>
  <c r="I7" i="4"/>
  <c r="I7" i="3"/>
  <c r="W11" i="2"/>
  <c r="Q27" i="2" l="1"/>
  <c r="V12" i="2"/>
  <c r="I8" i="9"/>
  <c r="I8" i="8"/>
  <c r="I8" i="4"/>
  <c r="I8" i="3"/>
  <c r="W12" i="2"/>
  <c r="V14" i="2"/>
  <c r="W14" i="2" s="1"/>
  <c r="V15" i="2" l="1"/>
  <c r="W15" i="2" s="1"/>
  <c r="I19" i="9"/>
  <c r="I21" i="8"/>
  <c r="I19" i="4"/>
  <c r="I21" i="3"/>
  <c r="I54" i="3" l="1"/>
  <c r="J21" i="3"/>
  <c r="I32" i="4"/>
  <c r="J19" i="4"/>
  <c r="I54" i="8"/>
  <c r="J21" i="8"/>
  <c r="I32" i="9"/>
  <c r="J32" i="9" s="1"/>
  <c r="J19" i="9"/>
  <c r="V16" i="2"/>
  <c r="N27" i="2"/>
  <c r="I46" i="8" l="1"/>
  <c r="I46" i="3"/>
  <c r="W16" i="2"/>
  <c r="V27" i="2"/>
  <c r="I64" i="8"/>
  <c r="J64" i="8" s="1"/>
  <c r="J54" i="8"/>
  <c r="BZ4" i="6"/>
  <c r="J32" i="4"/>
  <c r="CA4" i="6" s="1"/>
  <c r="U4" i="6" s="1"/>
  <c r="I64" i="3"/>
  <c r="J64" i="3" s="1"/>
  <c r="J54" i="3"/>
  <c r="C40" i="3" l="1"/>
  <c r="I50" i="3"/>
  <c r="J50" i="3" s="1"/>
  <c r="C40" i="8"/>
  <c r="I50" i="8"/>
  <c r="J50" i="8" s="1"/>
  <c r="J46" i="3"/>
  <c r="I53" i="3"/>
  <c r="H40" i="3"/>
  <c r="G40" i="3" s="1"/>
  <c r="J46" i="8"/>
  <c r="H40" i="8"/>
  <c r="G40" i="8" s="1"/>
  <c r="I53" i="8" l="1"/>
  <c r="D40" i="8" s="1"/>
  <c r="J53" i="8"/>
  <c r="J53" i="3"/>
  <c r="D40" i="3"/>
  <c r="E40" i="3" l="1"/>
  <c r="E40" i="8"/>
  <c r="J27" i="2"/>
  <c r="K13" i="2"/>
  <c r="I9" i="3" s="1"/>
  <c r="I13" i="3" s="1"/>
  <c r="W13" i="2" l="1"/>
  <c r="W27" i="2" s="1"/>
  <c r="J13" i="3"/>
  <c r="J20" i="3" s="1"/>
  <c r="J23" i="3" s="1"/>
  <c r="I20" i="3"/>
  <c r="K27" i="2"/>
  <c r="I9" i="9"/>
  <c r="I13" i="9" s="1"/>
  <c r="I9" i="8"/>
  <c r="I13" i="8" s="1"/>
  <c r="I9" i="4"/>
  <c r="I13" i="4" s="1"/>
  <c r="J18" i="4" l="1"/>
  <c r="J20" i="4" s="1"/>
  <c r="J22" i="4" s="1"/>
  <c r="I18" i="4"/>
  <c r="J13" i="4"/>
  <c r="J13" i="8"/>
  <c r="J20" i="8" s="1"/>
  <c r="J23" i="8" s="1"/>
  <c r="I20" i="8"/>
  <c r="J18" i="9"/>
  <c r="J20" i="9" s="1"/>
  <c r="J22" i="9" s="1"/>
  <c r="I18" i="9"/>
  <c r="J13" i="9"/>
  <c r="J24" i="3"/>
  <c r="J28" i="3" s="1"/>
  <c r="J29" i="3" s="1"/>
  <c r="J39" i="3" s="1"/>
  <c r="J60" i="3" l="1"/>
  <c r="J65" i="3" s="1"/>
  <c r="J66" i="3" s="1"/>
  <c r="J23" i="9"/>
  <c r="J30" i="9" s="1"/>
  <c r="J33" i="9" s="1"/>
  <c r="J24" i="8"/>
  <c r="J28" i="8" s="1"/>
  <c r="J29" i="8" s="1"/>
  <c r="J39" i="8" s="1"/>
  <c r="BG4" i="6"/>
  <c r="H4" i="6" s="1"/>
  <c r="J23" i="4"/>
  <c r="M4" i="6" s="1"/>
  <c r="J60" i="8" l="1"/>
  <c r="J65" i="8" s="1"/>
  <c r="J66" i="8" s="1"/>
  <c r="J34" i="9"/>
  <c r="J35" i="9" s="1"/>
  <c r="J36" i="9" s="1"/>
  <c r="G6" i="7"/>
  <c r="G8" i="7" s="1"/>
  <c r="J67" i="3"/>
  <c r="J68" i="3" s="1"/>
  <c r="J69" i="3" s="1"/>
  <c r="N4" i="6"/>
  <c r="P4" i="6" s="1"/>
  <c r="V4" i="6" s="1"/>
  <c r="J4" i="6"/>
  <c r="J30" i="4"/>
  <c r="J33" i="4" s="1"/>
  <c r="J39" i="9" l="1"/>
  <c r="J41" i="9" s="1"/>
  <c r="J42" i="9" s="1"/>
  <c r="J67" i="8"/>
  <c r="J68" i="8" s="1"/>
  <c r="J69" i="8" s="1"/>
  <c r="J34" i="4"/>
  <c r="J35" i="4" s="1"/>
  <c r="J36" i="4" s="1"/>
  <c r="CL4" i="6" s="1"/>
  <c r="J70" i="3"/>
  <c r="J37" i="9"/>
  <c r="J38" i="9" l="1"/>
  <c r="J39" i="4"/>
  <c r="J41" i="4" s="1"/>
  <c r="Y4" i="6" s="1"/>
  <c r="J44" i="9"/>
  <c r="J48" i="9" s="1"/>
  <c r="G10" i="7"/>
  <c r="J72" i="3"/>
  <c r="J73" i="3" s="1"/>
  <c r="J75" i="3" s="1"/>
  <c r="J37" i="4"/>
  <c r="W4" i="6"/>
  <c r="J70" i="8"/>
  <c r="J38" i="4" l="1"/>
  <c r="AA4" i="6"/>
  <c r="AE4" i="6" s="1"/>
  <c r="G7" i="5"/>
  <c r="J79" i="3"/>
  <c r="J72" i="8"/>
  <c r="J73" i="8" s="1"/>
  <c r="J75" i="8" s="1"/>
  <c r="J79" i="8" s="1"/>
  <c r="J42" i="4"/>
  <c r="J44" i="4" l="1"/>
  <c r="J48" i="4" s="1"/>
  <c r="G9" i="7"/>
  <c r="G11" i="7" s="1"/>
  <c r="G13" i="7" s="1"/>
  <c r="H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13" authorId="0" shapeId="0" xr:uid="{00000000-0006-0000-0000-000001000000}">
      <text>
        <r>
          <rPr>
            <sz val="10"/>
            <rFont val="Arial"/>
            <family val="2"/>
          </rPr>
          <t xml:space="preserve">Name, Designation &amp; Official Address </t>
        </r>
      </text>
    </comment>
    <comment ref="J13" authorId="0" shapeId="0" xr:uid="{00000000-0006-0000-0000-000003000000}">
      <text>
        <r>
          <rPr>
            <sz val="10"/>
            <rFont val="Arial"/>
            <family val="2"/>
          </rPr>
          <t>Name &amp; Residential Address (Pls Fill)</t>
        </r>
      </text>
    </comment>
    <comment ref="G15" authorId="0" shapeId="0" xr:uid="{00000000-0006-0000-0000-000002000000}">
      <text>
        <r>
          <rPr>
            <sz val="10"/>
            <rFont val="Arial"/>
            <family val="2"/>
          </rPr>
          <t>PAN (PLS Fill)</t>
        </r>
      </text>
    </comment>
    <comment ref="J16" authorId="0" shapeId="0" xr:uid="{00000000-0006-0000-0000-000004000000}">
      <text>
        <r>
          <rPr>
            <sz val="10"/>
            <rFont val="Arial"/>
            <family val="2"/>
          </rPr>
          <t xml:space="preserve">AGE in Years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20" authorId="0" shapeId="0" xr:uid="{00000000-0006-0000-0100-000001000000}">
      <text>
        <r>
          <rPr>
            <sz val="10"/>
            <rFont val="Arial"/>
            <family val="2"/>
          </rPr>
          <t xml:space="preserve"> This row is </t>
        </r>
        <r>
          <rPr>
            <b/>
            <sz val="14"/>
            <color rgb="FF000000"/>
            <rFont val="Tahoma"/>
            <family val="2"/>
            <charset val="1"/>
          </rPr>
          <t>NOT</t>
        </r>
        <r>
          <rPr>
            <b/>
            <sz val="9"/>
            <color rgb="FF000000"/>
            <rFont val="Tahoma"/>
            <family val="2"/>
            <charset val="1"/>
          </rPr>
          <t xml:space="preserve"> Counted for 10E
</t>
        </r>
      </text>
    </comment>
    <comment ref="A21" authorId="0" shapeId="0" xr:uid="{00000000-0006-0000-0100-000002000000}">
      <text>
        <r>
          <rPr>
            <sz val="10"/>
            <rFont val="Arial"/>
            <family val="2"/>
          </rPr>
          <t xml:space="preserve">This row is counted for 10E
</t>
        </r>
      </text>
    </comment>
    <comment ref="A22" authorId="0" shapeId="0" xr:uid="{00000000-0006-0000-0100-000003000000}">
      <text>
        <r>
          <rPr>
            <sz val="10"/>
            <rFont val="Arial"/>
            <family val="2"/>
          </rPr>
          <t xml:space="preserve">This row is counted for 10E
</t>
        </r>
      </text>
    </comment>
    <comment ref="A23" authorId="0" shapeId="0" xr:uid="{00000000-0006-0000-0100-000004000000}">
      <text>
        <r>
          <rPr>
            <sz val="10"/>
            <rFont val="Arial"/>
            <family val="2"/>
          </rPr>
          <t xml:space="preserve">This row is counted for 10E
</t>
        </r>
      </text>
    </comment>
    <comment ref="A24" authorId="0" shapeId="0" xr:uid="{00000000-0006-0000-0100-000005000000}">
      <text>
        <r>
          <rPr>
            <sz val="10"/>
            <rFont val="Arial"/>
            <family val="2"/>
          </rPr>
          <t xml:space="preserve">This row is counted for 10E
</t>
        </r>
      </text>
    </comment>
    <comment ref="A25" authorId="0" shapeId="0" xr:uid="{00000000-0006-0000-0100-000006000000}">
      <text>
        <r>
          <rPr>
            <sz val="10"/>
            <rFont val="Arial"/>
            <family val="2"/>
          </rPr>
          <t xml:space="preserve">This row is counted for 10E
</t>
        </r>
      </text>
    </comment>
    <comment ref="A26" authorId="0" shapeId="0" xr:uid="{00000000-0006-0000-0100-000007000000}">
      <text>
        <r>
          <rPr>
            <sz val="10"/>
            <rFont val="Arial"/>
            <family val="2"/>
          </rPr>
          <t xml:space="preserve">This row is counted for 10E
</t>
        </r>
      </text>
    </comment>
    <comment ref="Q27" authorId="0" shapeId="0" xr:uid="{00000000-0006-0000-0100-000008000000}">
      <text>
        <r>
          <rPr>
            <sz val="10"/>
            <rFont val="Arial"/>
            <family val="2"/>
          </rPr>
          <t xml:space="preserve">This value will be used as employer contribution and added to income
this value is also used as employee contribution to NPS ( 80CCD1 &amp;80CCD1B
</t>
        </r>
      </text>
    </comment>
    <comment ref="U27" authorId="0" shapeId="0" xr:uid="{00000000-0006-0000-0100-000009000000}">
      <text>
        <r>
          <rPr>
            <sz val="10"/>
            <rFont val="Arial"/>
            <family val="2"/>
          </rPr>
          <t xml:space="preserve">can add any other tax paid to bank in this column above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27" authorId="0" shapeId="0" xr:uid="{00000000-0006-0000-0200-000001000000}">
      <text>
        <r>
          <rPr>
            <sz val="8"/>
            <color indexed="81"/>
            <rFont val="Arial"/>
            <family val="2"/>
          </rPr>
          <t>The exemption on HRA is calculated as per 2A of the Income Tax Rules. As per Rule 2A, the least of the following is exempted from salary under Section 10(13A) and does not form part of the taxable income. 
1. Actual HRA received from the employer
2.a. For those living in metro cities: 50% of (Basic salary + Dearness allowance)
2.b.. For those living in non-metro cities: 40% of (Basic salary + Dearness allowance)
3. Actual rent paid minus 10% of (Basic salary + Dearness allowance)</t>
        </r>
        <r>
          <rPr>
            <sz val="10"/>
            <rFont val="Arial"/>
            <family val="2"/>
          </rPr>
          <t xml:space="preserve">
</t>
        </r>
      </text>
    </comment>
    <comment ref="I27" authorId="0" shapeId="0" xr:uid="{00000000-0006-0000-0200-000002000000}">
      <text>
        <r>
          <rPr>
            <sz val="10"/>
            <rFont val="Arial"/>
            <family val="2"/>
          </rPr>
          <t xml:space="preserve">Acutal rent paid in this FY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27" authorId="0" shapeId="0" xr:uid="{00000000-0006-0000-0700-000001000000}">
      <text>
        <r>
          <rPr>
            <sz val="10"/>
            <rFont val="Arial"/>
            <family val="2"/>
          </rPr>
          <t xml:space="preserve">The exemption on HRA is calculated as per 2A of the Income Tax Rules. As per Rule 2A, the least of the following is exempted from salary under Section 10(13A) and does not form part of the taxable income. 
1. Actual HRA received from the employer
2.a. For those living in metro cities: 50% of (Basic salary + Dearness allowance)
2.b.. For those living in non-metro cities: 40% of (Basic salary + Dearness allowance)
3. Actual rent paid minus 10% of (Basic salary + Dearness allowance)
</t>
        </r>
      </text>
    </comment>
  </commentList>
</comments>
</file>

<file path=xl/sharedStrings.xml><?xml version="1.0" encoding="utf-8"?>
<sst xmlns="http://schemas.openxmlformats.org/spreadsheetml/2006/main" count="727" uniqueCount="349">
  <si>
    <t>Name, Designation &amp; Official Address ( Pls Fill)</t>
  </si>
  <si>
    <t>Name &amp; Residential Address (Pls Fill)</t>
  </si>
  <si>
    <t>PAN (PLS Fill)</t>
  </si>
  <si>
    <t>Statement for OLD and New Regime added. New Regime might be profitable above 15 lac</t>
  </si>
  <si>
    <t xml:space="preserve">Compatible with annexure II of RPU 5.2 </t>
  </si>
  <si>
    <t>Name &amp; Designation :</t>
  </si>
  <si>
    <t>Month &amp; Year</t>
  </si>
  <si>
    <t>Pay / Pay Less O A</t>
  </si>
  <si>
    <t>Leave Salary</t>
  </si>
  <si>
    <t>Dearness Allowance</t>
  </si>
  <si>
    <t>Arrear DA</t>
  </si>
  <si>
    <t>HRA</t>
  </si>
  <si>
    <t>RA</t>
  </si>
  <si>
    <t>HTA + CA</t>
  </si>
  <si>
    <t>Any other Allowance</t>
  </si>
  <si>
    <t>Interest on Pay rev arr</t>
  </si>
  <si>
    <t>Total</t>
  </si>
  <si>
    <t>GPF</t>
  </si>
  <si>
    <t>Arrear to PF</t>
  </si>
  <si>
    <t>SLI</t>
  </si>
  <si>
    <t>GIS</t>
  </si>
  <si>
    <t>PLI</t>
  </si>
  <si>
    <t>NPS</t>
  </si>
  <si>
    <t>GPAIS</t>
  </si>
  <si>
    <t>LIC</t>
  </si>
  <si>
    <t>Medisep</t>
  </si>
  <si>
    <t>Income Tax</t>
  </si>
  <si>
    <t>Total Deduction</t>
  </si>
  <si>
    <t>Net Salary</t>
  </si>
  <si>
    <t>Date of encashment</t>
  </si>
  <si>
    <t>EL Surrender</t>
  </si>
  <si>
    <t>Fest Allowance</t>
  </si>
  <si>
    <t>Fest Advance</t>
  </si>
  <si>
    <t>Salary Arrear of 2025-26 encashed in- 2025-26</t>
  </si>
  <si>
    <t>Salary Arrear of 2024-25 encashed in- 2025-26</t>
  </si>
  <si>
    <t>Salary Arrear of 2023-24 encashed in- 2025-26</t>
  </si>
  <si>
    <t>Salary Arrear of 2022-23 encashed in- 2025-26</t>
  </si>
  <si>
    <t>Salary Arrear of 2021-22 encashed in- 2025-26</t>
  </si>
  <si>
    <t>Salary Arrear of 2020-21 encashed in- 2025-26</t>
  </si>
  <si>
    <t>Salary Arrear of 2019-20 encashed in- 2025-26</t>
  </si>
  <si>
    <t>Grand Total</t>
  </si>
  <si>
    <t>Note:</t>
  </si>
  <si>
    <t>All other deduction shall be entered in the "Statement_ OLD Regime" Page</t>
  </si>
  <si>
    <t xml:space="preserve">Fill the complete FY Details including TDS here even if worked with old Employer( Old Office) , and also Give Old employer TDS in row 77 of old regime page  and Old Employer Gross in col 9 of annexure 2 </t>
  </si>
  <si>
    <t xml:space="preserve"> INCOME TAX STATEMENT FOR THE FINANCIAL YEAR 2025-2026</t>
  </si>
  <si>
    <t>OLD Regime</t>
  </si>
  <si>
    <t>(Assessment Year 2026-2027)</t>
  </si>
  <si>
    <t>Name, Designation and Official Address of the Government Servant [ in BLOCK letters]</t>
  </si>
  <si>
    <t>Residential Address</t>
  </si>
  <si>
    <t>PAN:</t>
  </si>
  <si>
    <t>TAN:</t>
  </si>
  <si>
    <t>Station:</t>
  </si>
  <si>
    <t>A</t>
  </si>
  <si>
    <t>Gross Salary Income (Include Pay, DA, HRA, CCA, IR, etc.)</t>
  </si>
  <si>
    <t>Rs.</t>
  </si>
  <si>
    <t>March</t>
  </si>
  <si>
    <t xml:space="preserve"> 7  | September</t>
  </si>
  <si>
    <t>April</t>
  </si>
  <si>
    <t xml:space="preserve"> 8  | October</t>
  </si>
  <si>
    <t>May</t>
  </si>
  <si>
    <t xml:space="preserve"> 9  | November</t>
  </si>
  <si>
    <t>June</t>
  </si>
  <si>
    <t>10 | December</t>
  </si>
  <si>
    <t>July</t>
  </si>
  <si>
    <t>11 | January</t>
  </si>
  <si>
    <t>August</t>
  </si>
  <si>
    <t>12 | February</t>
  </si>
  <si>
    <t>Salaries</t>
  </si>
  <si>
    <t>B</t>
  </si>
  <si>
    <t>Leave Surrender</t>
  </si>
  <si>
    <t>C</t>
  </si>
  <si>
    <t>Festival Advance</t>
  </si>
  <si>
    <t>D</t>
  </si>
  <si>
    <t>Festival Allowance</t>
  </si>
  <si>
    <t>E</t>
  </si>
  <si>
    <t>All Salary Arrears</t>
  </si>
  <si>
    <t>F</t>
  </si>
  <si>
    <t>Value of perquisites u/s 17(2) (as per Form No. 12BA, wherever applicable)</t>
  </si>
  <si>
    <t>G</t>
  </si>
  <si>
    <t>Profits in lieu of salary u/s 17(3) (as per Form No. 12BA, wherever applicable)</t>
  </si>
  <si>
    <t>H</t>
  </si>
  <si>
    <t>Total Salary income(A+B+C+D+E+F+G)</t>
  </si>
  <si>
    <t>I</t>
  </si>
  <si>
    <t>NPS Employer contribution (10% to 14%  basic+ DA)</t>
  </si>
  <si>
    <t>Any other allowance exempted u/s 10 ( Uniform allowance, Commutation pension, TLS, DCRG)</t>
  </si>
  <si>
    <t>Total Salary as per sec  17(1)</t>
  </si>
  <si>
    <t>Standard Deduction 50000 (16ia)</t>
  </si>
  <si>
    <t>Entertainment Allowance [see 16 (ii)]</t>
  </si>
  <si>
    <t>Profession Tax paid  16(iii)</t>
  </si>
  <si>
    <t>Actual Rent
( Anuual)</t>
  </si>
  <si>
    <t>Total 3(A+B+C+D+E)</t>
  </si>
  <si>
    <t>Income Chargeable under the head Salaries (2-3F)</t>
  </si>
  <si>
    <t>Add income from house property</t>
  </si>
  <si>
    <t>Housing Loan-Deduct interest/accrued interest on HBA(if the property is acquired or constructed on or after 01.04.99 and such acquisition or construction is completed within three years from the end of the financial year in which capital is borrowed, deductible amount is 2 Lakh)</t>
  </si>
  <si>
    <t>Total 5 (A+B)</t>
  </si>
  <si>
    <t xml:space="preserve">Add income from other sources </t>
  </si>
  <si>
    <t>Income from Interest of savings bank a/c of indivudual</t>
  </si>
  <si>
    <t>Income from Interest of  Fixed deposit and others</t>
  </si>
  <si>
    <t>Family Pension (enter Total family Pension)</t>
  </si>
  <si>
    <t>Less: Eligible Deduction u/s 57(iia) Family Pension enter Total family Pension upto 25000</t>
  </si>
  <si>
    <t>Total 6 (A+B+C+D+E)</t>
  </si>
  <si>
    <t>Gross Total income(4+5C+6F)</t>
  </si>
  <si>
    <t>DEDUCTIONS</t>
  </si>
  <si>
    <t>Deductions under Chapter VI A:</t>
  </si>
  <si>
    <t>Amount</t>
  </si>
  <si>
    <t xml:space="preserve">Deductible </t>
  </si>
  <si>
    <t>Under Section 80 C</t>
  </si>
  <si>
    <t>GPF/PPF Contributions</t>
  </si>
  <si>
    <t>LIC Premium (himself/spouse/children) not exceeding 20% of total Sum assured other than salary deduction</t>
  </si>
  <si>
    <t>GIS + SLI + GPAIS + PLI+LIC ( salary deduction)</t>
  </si>
  <si>
    <t>Repayment of Housing Loan Principal towards self occupied Residential Property</t>
  </si>
  <si>
    <t>Repayment of tuition fee towards any 2 children of assessee,</t>
  </si>
  <si>
    <t>Amount invested in a 5 Year Post Office/BANK tax savings Term Deposit Account</t>
  </si>
  <si>
    <t>Deduction towards National Pension Scheme 80CCD1</t>
  </si>
  <si>
    <t>U/S 80CCC - Premium paid towards IRDA approved Pension Fund</t>
  </si>
  <si>
    <t>Any Other:80C deduction</t>
  </si>
  <si>
    <t>J</t>
  </si>
  <si>
    <t>The aggregate amount of deduction u/s 80C, 80CCC &amp; 80CCD(max. 1.5 L)</t>
  </si>
  <si>
    <t>NPS – 80 CCD2 Employer contribution</t>
  </si>
  <si>
    <t>U/S 80D - Medical insurance premium (max. 25,000,Parents more than 60yrs Max(30000)  50000)(100000)</t>
  </si>
  <si>
    <t>U/S80DD Medical exp of Handicaped dependent (40-80%max 75000,above 80% 125000)</t>
  </si>
  <si>
    <t>U/S 80DDB - Medical treatment expense (max. 40,000) (For Senior Citizen Max. 100000)</t>
  </si>
  <si>
    <t>U/S 80E - Payment of interest on loan taken for higher studies</t>
  </si>
  <si>
    <t>Any other deduction outside 80C limit (eg. 80EE)</t>
  </si>
  <si>
    <t xml:space="preserve">U/S 80G -Donations recognized funds deduction- Select Rate </t>
  </si>
  <si>
    <t>U/S 80GG - If an assessee not in receipt of HRA incurs any expenditure on rent</t>
  </si>
  <si>
    <t>U/S 80 U - Disability allowance(75,000 &amp; 125000 for severe disability)</t>
  </si>
  <si>
    <t>80TTA / B Savings bank interest for individual Max 10000,Seniors Max 50000</t>
  </si>
  <si>
    <t xml:space="preserve">U/S 80CCD(1B)Additional benefit of RS 50000 through NPS </t>
  </si>
  <si>
    <t>Aggregate of deductible amount under chapter VIA (8+9+10)</t>
  </si>
  <si>
    <t>Total Income (7-11)</t>
  </si>
  <si>
    <t>Total Income in multiples of Tens</t>
  </si>
  <si>
    <t>Income tax due on total income in 12 B</t>
  </si>
  <si>
    <t>Less: Rebate U/S 87A (Rs.12500.- for individuals having total income not exceeding Rs 5Lakhs   (Rs.10000.- for senior citizen having total income not exceeding Rs 5 Lakhs)</t>
  </si>
  <si>
    <t>Income tax after rebate (13A - 13B)</t>
  </si>
  <si>
    <t>Surcharge (on tax at computed at Sl.No 13)</t>
  </si>
  <si>
    <t>Education cess 4% (on Sl. No.13 &amp; Sl. No.14)</t>
  </si>
  <si>
    <t>Total tax payable (13C+14+15)</t>
  </si>
  <si>
    <t>Less: relief u/s 89, if any (attach details)</t>
  </si>
  <si>
    <t>Total tax payable (16-17)</t>
  </si>
  <si>
    <t>Less (a)Tax deduction at source u/s 192(1)</t>
  </si>
  <si>
    <t>Less (a)Tax deduction at source u/s 192(1) by other Previous employer</t>
  </si>
  <si>
    <t>Tax paid by  employer on behalf of employee u/s 192(IA) on perquisites u/s 17 (2) TDS</t>
  </si>
  <si>
    <t>Balance Tax Payable (18-19)</t>
  </si>
  <si>
    <t>Place:</t>
  </si>
  <si>
    <t>Date:</t>
  </si>
  <si>
    <t>Signature of the Head of Office in case of Non G.Ps</t>
  </si>
  <si>
    <t>Name :</t>
  </si>
  <si>
    <t>Designation :</t>
  </si>
  <si>
    <t>NEW Regime</t>
  </si>
  <si>
    <t>a</t>
  </si>
  <si>
    <t>b</t>
  </si>
  <si>
    <t>c</t>
  </si>
  <si>
    <t>d</t>
  </si>
  <si>
    <t>Salary Arrears</t>
  </si>
  <si>
    <t>g</t>
  </si>
  <si>
    <t>Total Salary income(a+b+c+d+e+f)</t>
  </si>
  <si>
    <t>h</t>
  </si>
  <si>
    <t>NPS Employer contribution (10%  basic+ DA)</t>
  </si>
  <si>
    <t>Income Chargeable under the head Salaries (3-4)</t>
  </si>
  <si>
    <t>Any other exemptions under sec 10 (Commutation pension, TLS, DCRG)</t>
  </si>
  <si>
    <t>Standard deduction of 50000 from 2023-24 FY</t>
  </si>
  <si>
    <t>Add income from other sources</t>
  </si>
  <si>
    <t>Gross Total income(5+6+7)</t>
  </si>
  <si>
    <t>Deductions</t>
  </si>
  <si>
    <t>Total Income (9-13)</t>
  </si>
  <si>
    <t>Income tax due on total income in 11 A</t>
  </si>
  <si>
    <t>Less: Rebate U/S 87A (Rs.60000.- for individuals having total income not exceeding Rs 12 Lakhs)</t>
  </si>
  <si>
    <t>Income tax after rebate (12a - 125b)</t>
  </si>
  <si>
    <t>Marginal relief</t>
  </si>
  <si>
    <t>e</t>
  </si>
  <si>
    <t>Income tax after Marginal Relief (12c – 12d)</t>
  </si>
  <si>
    <t>Surcharge (on tax at computed at Sl.No 12)</t>
  </si>
  <si>
    <t>Education cess 4% (on Sl. No.12 &amp; Sl. No.13)</t>
  </si>
  <si>
    <t>Total tax payable (12+13+14(a))</t>
  </si>
  <si>
    <t>Total tax payable (15-16)</t>
  </si>
  <si>
    <t>Less (a)Tax deduction at source u/s 192(1) by Previous employer</t>
  </si>
  <si>
    <t>Balance Tax Payable (17-18)</t>
  </si>
  <si>
    <t xml:space="preserve"> </t>
  </si>
  <si>
    <t>TDS to be paid 
( Calculate without filling any TDS-income tax in salary details)</t>
  </si>
  <si>
    <t>New Regime</t>
  </si>
  <si>
    <t>REMEMBER TO ENTER IN COL 93 OF ANNEXURE 2 ( NO= NEW REGIME, YES = OLD REGIME)</t>
  </si>
  <si>
    <t>serial No</t>
  </si>
  <si>
    <t>update mode</t>
  </si>
  <si>
    <t>PAN</t>
  </si>
  <si>
    <t>Name</t>
  </si>
  <si>
    <t>Type</t>
  </si>
  <si>
    <t>Date from which employed with current employer (dd/mm/yyyy</t>
  </si>
  <si>
    <t>Date to which employed with current employer (dd/mm/yyyy)</t>
  </si>
  <si>
    <r>
      <rPr>
        <b/>
        <sz val="11"/>
        <color theme="1"/>
        <rFont val="Calibri"/>
        <family val="2"/>
      </rPr>
      <t xml:space="preserve">Gross
</t>
    </r>
    <r>
      <rPr>
        <b/>
        <sz val="11"/>
        <color rgb="FFC9211E"/>
        <rFont val="Calibri"/>
        <family val="2"/>
      </rPr>
      <t>(fill 59 to 61)</t>
    </r>
  </si>
  <si>
    <t>Salary from other employer</t>
  </si>
  <si>
    <t>Total salary</t>
  </si>
  <si>
    <t>16ii Ent tax</t>
  </si>
  <si>
    <t>16iii Prof tax</t>
  </si>
  <si>
    <t>16ia SD</t>
  </si>
  <si>
    <r>
      <rPr>
        <b/>
        <sz val="11"/>
        <color theme="1"/>
        <rFont val="Calibri"/>
        <family val="2"/>
      </rPr>
      <t xml:space="preserve">Income under salaries 
</t>
    </r>
    <r>
      <rPr>
        <b/>
        <sz val="11"/>
        <color rgb="FFC9211E"/>
        <rFont val="Calibri"/>
        <family val="2"/>
      </rPr>
      <t>( 8+9)-(68+11+12+13)</t>
    </r>
  </si>
  <si>
    <t>Income or loss from house property</t>
  </si>
  <si>
    <r>
      <rPr>
        <b/>
        <sz val="11"/>
        <color theme="1"/>
        <rFont val="Calibri"/>
        <family val="2"/>
      </rPr>
      <t xml:space="preserve">Gross total income </t>
    </r>
    <r>
      <rPr>
        <b/>
        <sz val="11"/>
        <color rgb="FFC9211E"/>
        <rFont val="Calibri"/>
        <family val="2"/>
      </rPr>
      <t>(14+15+69)</t>
    </r>
  </si>
  <si>
    <t>80CCC</t>
  </si>
  <si>
    <t>80CCF</t>
  </si>
  <si>
    <t>80CCG</t>
  </si>
  <si>
    <r>
      <rPr>
        <b/>
        <sz val="11"/>
        <color theme="1"/>
        <rFont val="Calibri"/>
        <family val="2"/>
      </rPr>
      <t xml:space="preserve">Amount deductible under ANY </t>
    </r>
    <r>
      <rPr>
        <b/>
        <sz val="11"/>
        <color rgb="FFC9211E"/>
        <rFont val="Calibri"/>
        <family val="2"/>
      </rPr>
      <t>other</t>
    </r>
    <r>
      <rPr>
        <b/>
        <sz val="11"/>
        <color theme="1"/>
        <rFont val="Calibri"/>
        <family val="2"/>
      </rPr>
      <t xml:space="preserve"> Provisions of VIA</t>
    </r>
  </si>
  <si>
    <r>
      <rPr>
        <b/>
        <sz val="11"/>
        <color theme="1"/>
        <rFont val="Calibri"/>
        <family val="2"/>
      </rPr>
      <t xml:space="preserve">Total VI_A </t>
    </r>
    <r>
      <rPr>
        <b/>
        <sz val="11"/>
        <color rgb="FFC9211E"/>
        <rFont val="Calibri"/>
        <family val="2"/>
      </rPr>
      <t>(17+18+19+71+73+75) limited to 150000
+
77+79+81+83+86+89+20</t>
    </r>
  </si>
  <si>
    <r>
      <rPr>
        <b/>
        <sz val="11"/>
        <color theme="1"/>
        <rFont val="Calibri"/>
        <family val="2"/>
      </rPr>
      <t xml:space="preserve">Total taxable
</t>
    </r>
    <r>
      <rPr>
        <b/>
        <sz val="11"/>
        <color rgb="FFC9211E"/>
        <rFont val="Calibri"/>
        <family val="2"/>
      </rPr>
      <t>(16-21)</t>
    </r>
  </si>
  <si>
    <t>Income tax on total income</t>
  </si>
  <si>
    <t>Surcharge</t>
  </si>
  <si>
    <t>Cess 4%</t>
  </si>
  <si>
    <t>Relief under sec 89</t>
  </si>
  <si>
    <r>
      <rPr>
        <b/>
        <sz val="11"/>
        <color theme="1"/>
        <rFont val="Calibri"/>
        <family val="2"/>
      </rPr>
      <t xml:space="preserve">Net liability </t>
    </r>
    <r>
      <rPr>
        <b/>
        <sz val="11"/>
        <color rgb="FFC9211E"/>
        <rFont val="Calibri"/>
        <family val="2"/>
      </rPr>
      <t>(23+24+25)-(90+26)</t>
    </r>
  </si>
  <si>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</si>
  <si>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</si>
  <si>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</si>
  <si>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</si>
  <si>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</si>
  <si>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</si>
  <si>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</si>
  <si>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</si>
  <si>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</si>
  <si>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</si>
  <si>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</si>
  <si>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</si>
  <si>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</si>
  <si>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</si>
  <si>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</si>
  <si>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</si>
  <si>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</si>
  <si>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</si>
  <si>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</si>
  <si>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</si>
  <si>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</si>
  <si>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</si>
  <si>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</si>
  <si>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</si>
  <si>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</si>
  <si>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</si>
  <si>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</si>
  <si>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</si>
  <si>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</si>
  <si>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</si>
  <si>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</si>
  <si>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</si>
  <si>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</si>
  <si>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</si>
  <si>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 LTA</t>
  </si>
  <si>
    <t>10(10) DCRG (max 20L)</t>
  </si>
  <si>
    <t>10(10A) Commutation of pension</t>
  </si>
  <si>
    <t>10(10AA) Terminal Leave surrender</t>
  </si>
  <si>
    <t>10(13A) HRA exemption</t>
  </si>
  <si>
    <t>Any other under sec. 10</t>
  </si>
  <si>
    <r>
      <rPr>
        <b/>
        <sz val="11"/>
        <color theme="1"/>
        <rFont val="Calibri"/>
        <family val="2"/>
      </rPr>
      <t xml:space="preserve">Total claimed sec 10
</t>
    </r>
    <r>
      <rPr>
        <b/>
        <sz val="11"/>
        <color rgb="FFC9211E"/>
        <rFont val="Calibri"/>
        <family val="2"/>
      </rPr>
      <t>( 62 to 67)+94</t>
    </r>
  </si>
  <si>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</si>
  <si>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</si>
  <si>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</si>
  <si>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</si>
  <si>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</si>
  <si>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</si>
  <si>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</si>
  <si>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</si>
  <si>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</si>
  <si>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</si>
  <si>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</si>
  <si>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</si>
  <si>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</si>
  <si>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</si>
  <si>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</si>
  <si>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</si>
  <si>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</si>
  <si>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</si>
  <si>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</si>
  <si>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</si>
  <si>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</si>
  <si>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</si>
  <si>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r>
      <rPr>
        <b/>
        <sz val="11"/>
        <color rgb="FFC9211E"/>
        <rFont val="Calibri"/>
        <family val="2"/>
      </rPr>
      <t>Other</t>
    </r>
    <r>
      <rPr>
        <b/>
        <sz val="11"/>
        <color theme="1"/>
        <rFont val="Calibri"/>
        <family val="2"/>
      </rPr>
      <t xml:space="preserve"> Provisions of VI A Gross</t>
    </r>
  </si>
  <si>
    <r>
      <rPr>
        <b/>
        <sz val="11"/>
        <color rgb="FFC9211E"/>
        <rFont val="Calibri"/>
        <family val="2"/>
      </rPr>
      <t>Other</t>
    </r>
    <r>
      <rPr>
        <b/>
        <sz val="11"/>
        <color theme="1"/>
        <rFont val="Calibri"/>
        <family val="2"/>
      </rPr>
      <t xml:space="preserve"> Provisions of VI A Qualifying</t>
    </r>
  </si>
  <si>
    <t>Whether opting for taxation u/s 115BAC or Opting Out of taxation u/s 115BAC(1A) (YES/no)</t>
  </si>
  <si>
    <t>Other Special Allowances 10 (14) Food allowance</t>
  </si>
  <si>
    <t>80CCH Agnipath By Employee to Scheme deduction ( GROSS)</t>
  </si>
  <si>
    <t>80CCH Agnipath by Employee to Scheme deduction ( Deductible)</t>
  </si>
  <si>
    <t>80CCH Agnipath by Central Govt to Scheme deduction ( GROSS)</t>
  </si>
  <si>
    <t>80CCH Agnipath by Central Govt  to Scheme deduction ( Deductible)</t>
  </si>
  <si>
    <t xml:space="preserve">        </t>
  </si>
  <si>
    <t>(332B)</t>
  </si>
  <si>
    <t>346A</t>
  </si>
  <si>
    <t>365A</t>
  </si>
  <si>
    <t>365B</t>
  </si>
  <si>
    <t>366A</t>
  </si>
  <si>
    <t>366B</t>
  </si>
  <si>
    <t>NO</t>
  </si>
  <si>
    <t>No</t>
  </si>
  <si>
    <t>--Select--</t>
  </si>
  <si>
    <t>ANNEXURE-I</t>
  </si>
  <si>
    <t>[See item 2 of Form No.10E]</t>
  </si>
  <si>
    <t>Arrears or advance salary</t>
  </si>
  <si>
    <t>Old Regime</t>
  </si>
  <si>
    <r>
      <rPr>
        <b/>
        <sz val="12"/>
        <color rgb="FFFFFF00"/>
        <rFont val="Calibri"/>
        <family val="2"/>
        <charset val="1"/>
      </rPr>
      <t>SELECT</t>
    </r>
    <r>
      <rPr>
        <b/>
        <sz val="10"/>
        <color theme="0"/>
        <rFont val="Calibri"/>
        <family val="2"/>
      </rPr>
      <t xml:space="preserve"> The Regime for this FY----&gt;</t>
    </r>
  </si>
  <si>
    <t>Select the Regime for FY</t>
  </si>
  <si>
    <t>Sl No.</t>
  </si>
  <si>
    <t>Particulars</t>
  </si>
  <si>
    <t>Amount (Rs.)</t>
  </si>
  <si>
    <t xml:space="preserve">Total income (excluding salary received in arrears or advance) </t>
  </si>
  <si>
    <t>Total Taxable Income without considering arrears related to previous years</t>
  </si>
  <si>
    <t>2</t>
  </si>
  <si>
    <t>Salary received in arrears or advance</t>
  </si>
  <si>
    <t>Arrear Received in this FY in consideration</t>
  </si>
  <si>
    <t>Total income (as increased by salary received in arrears or advance) [Add item 1 and item 2]</t>
  </si>
  <si>
    <t>Total Taxable income increased this FY</t>
  </si>
  <si>
    <t>Tax on total income [as per item 3] [New include U/s 87A Less Tax Rebate up to Rs.12,500/- in Old Regime and Rs 60000 in New Regime]</t>
  </si>
  <si>
    <t>TAX as per SL.no 3</t>
  </si>
  <si>
    <t>Tax on total income [as per item 1] [New include U/s 87A,Less Tax Rebate Rs Rs.12,500/- in Old Regime and Rs 60000 in New Regime]</t>
  </si>
  <si>
    <t>TAX as per SL.no 1</t>
  </si>
  <si>
    <t>Tax on salary received in arrears or advance [Difference of item 4 and item 5]</t>
  </si>
  <si>
    <t>Difference</t>
  </si>
  <si>
    <t>Tax computed in accordance with Table "A" [Brought from column 7 of Table A]</t>
  </si>
  <si>
    <t>TABLE A(7)</t>
  </si>
  <si>
    <t>Relief under Section 89(1) [Indicate difference between the amounts mentioned against item 6 and item 7]</t>
  </si>
  <si>
    <t>Relief u/s 89</t>
  </si>
  <si>
    <t>YES</t>
  </si>
  <si>
    <t>FOR 10 E CALCULATION, YOU MUST FILL TABLE A ( col 2,col 5, and col 6)</t>
  </si>
  <si>
    <t>TABLE "A"</t>
  </si>
  <si>
    <t>[See item 7 of Annexure 1]</t>
  </si>
  <si>
    <t>Previous year</t>
  </si>
  <si>
    <r>
      <rPr>
        <b/>
        <sz val="10"/>
        <color theme="1"/>
        <rFont val="Arial"/>
        <family val="2"/>
      </rPr>
      <t xml:space="preserve">Total Taxable income of the relevent previous year (Rs.)( </t>
    </r>
    <r>
      <rPr>
        <b/>
        <i/>
        <sz val="10"/>
        <color theme="1"/>
        <rFont val="Arial"/>
        <family val="2"/>
      </rPr>
      <t>after all deduction excluding Rebate</t>
    </r>
    <r>
      <rPr>
        <b/>
        <sz val="10"/>
        <color theme="1"/>
        <rFont val="Arial"/>
        <family val="2"/>
      </rPr>
      <t>)</t>
    </r>
  </si>
  <si>
    <t>Salary received in arrears or advance relating to the relevent previous year as mentioned in column (1) (Rs.)</t>
  </si>
  <si>
    <t>Total income (as increased by salary received in arrears or advance) of the relevent previous year mentioned in column (1) (Rs.)</t>
  </si>
  <si>
    <r>
      <rPr>
        <b/>
        <sz val="10"/>
        <color theme="1"/>
        <rFont val="Arial"/>
        <family val="2"/>
      </rPr>
      <t xml:space="preserve">Tax on total income </t>
    </r>
    <r>
      <rPr>
        <b/>
        <sz val="10"/>
        <color rgb="FFC00000"/>
        <rFont val="Arial"/>
        <family val="2"/>
      </rPr>
      <t>[as per column (2)-</t>
    </r>
    <r>
      <rPr>
        <b/>
        <sz val="10"/>
        <color theme="1"/>
        <rFont val="Arial"/>
        <family val="2"/>
      </rPr>
      <t>After Rebate and including Edn Cess and Surcharge] (Rs.)</t>
    </r>
  </si>
  <si>
    <r>
      <rPr>
        <b/>
        <sz val="10"/>
        <color theme="1"/>
        <rFont val="Arial"/>
        <family val="2"/>
      </rPr>
      <t>Tax on total income</t>
    </r>
    <r>
      <rPr>
        <b/>
        <sz val="10"/>
        <color rgb="FFC00000"/>
        <rFont val="Arial"/>
        <family val="2"/>
      </rPr>
      <t xml:space="preserve">[as per column (4) </t>
    </r>
    <r>
      <rPr>
        <b/>
        <sz val="10"/>
        <color theme="1"/>
        <rFont val="Arial"/>
        <family val="2"/>
      </rPr>
      <t>After Rebate and including Edn Cess and Surcharge] (Rs.)</t>
    </r>
  </si>
  <si>
    <t>Difference in tax [Amount under column (6) minus amount under column (5)] (Rs.)</t>
  </si>
  <si>
    <t>https://lma.co.in/resources/Calculators/Tax_Calculator/cal_Income_Tax.aspx#</t>
  </si>
  <si>
    <t>(1)</t>
  </si>
  <si>
    <t>(2)</t>
  </si>
  <si>
    <t>(3)</t>
  </si>
  <si>
    <t>(4)</t>
  </si>
  <si>
    <t>(5)</t>
  </si>
  <si>
    <t>(6)</t>
  </si>
  <si>
    <t>(7)</t>
  </si>
  <si>
    <t>2019-20 (AY 2020-21)</t>
  </si>
  <si>
    <t>2020-21 (AY 2021-22)</t>
  </si>
  <si>
    <t>2021-22 (AY 2022-23)</t>
  </si>
  <si>
    <t>2022-23 (AY 2023-24)</t>
  </si>
  <si>
    <t>2023-24 (AY 2024-25)</t>
  </si>
  <si>
    <t>2024-25 (AY 2025-26)</t>
  </si>
  <si>
    <t xml:space="preserve">            </t>
  </si>
  <si>
    <r>
      <t xml:space="preserve">Click the Above link to open the IT calculator for the AY.. Or Copy paste the link to browser
</t>
    </r>
    <r>
      <rPr>
        <sz val="10"/>
        <color theme="1"/>
        <rFont val="Calibri"/>
        <family val="2"/>
        <charset val="1"/>
      </rPr>
      <t xml:space="preserve">Enter the values in Col 2 as per the statements filed earlier to ITD..
use the IT calculator given above and fill col 5 and col 6 ( by using value of col 2 and col 4)- download those years statement from efiling website                                                                                                                                                                                          </t>
    </r>
    <r>
      <rPr>
        <sz val="10"/>
        <color rgb="FFFF00FF"/>
        <rFont val="Calibri"/>
        <family val="2"/>
        <charset val="1"/>
      </rPr>
      <t>Please check whether the tax calculation is correct by first entering the col. 2 value and the result from that years tax statement filed in IT website ( e filing)</t>
    </r>
  </si>
  <si>
    <t>AGE in Years on 01.04.2026</t>
  </si>
  <si>
    <t>Anticipated/Final / Salary Details for the Fin Year 2026-2027</t>
  </si>
  <si>
    <t xml:space="preserve"> INCOME TAX STATEMENT FOR THE FINANCIAL YEAR 2026-2027</t>
  </si>
  <si>
    <t>(Assessment Year 2027-2028)</t>
  </si>
  <si>
    <t>FY 2026-27</t>
  </si>
  <si>
    <t>2025-26 (AY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</si>
</sst>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m/d/yyyy"/>
    <numFmt numFmtId="166" formatCode="[$-409]m/d/yyyy"/>
    <numFmt numFmtId="167" formatCode="0;[Red]0"/>
    <numFmt numFmtId="168" formatCode="dd\/mm\/yyyy"/>
  </numFmts>
  <fonts count="75" x14ac:knownFonts="1">
    <font>
      <sz val="10"/>
      <color rgb="FF000000"/>
      <name val="Arial"/>
      <charset val="1"/>
    </font>
    <font>
      <sz val="12"/>
      <color rgb="FF000000"/>
      <name val="Calibri"/>
      <family val="2"/>
    </font>
    <font>
      <sz val="12"/>
      <color theme="1"/>
      <name val="Calibri"/>
      <family val="2"/>
    </font>
    <font>
      <b/>
      <sz val="12"/>
      <color rgb="FF000000"/>
      <name val="Cambria"/>
      <family val="1"/>
      <charset val="1"/>
    </font>
    <font>
      <sz val="12"/>
      <color rgb="FF000000"/>
      <name val="Cambria"/>
      <family val="1"/>
    </font>
    <font>
      <b/>
      <sz val="12"/>
      <color rgb="FFFFFF00"/>
      <name val="Arial Black"/>
      <family val="2"/>
      <charset val="1"/>
    </font>
    <font>
      <sz val="12"/>
      <color rgb="FFFFFF00"/>
      <name val="Cambria"/>
      <family val="1"/>
    </font>
    <font>
      <b/>
      <sz val="22"/>
      <color rgb="FFFF0000"/>
      <name val="Calibri"/>
      <family val="2"/>
    </font>
    <font>
      <sz val="12"/>
      <color theme="1" tint="0.14999847407452621"/>
      <name val="Calibri"/>
      <family val="2"/>
      <charset val="1"/>
    </font>
    <font>
      <b/>
      <sz val="12"/>
      <color rgb="FF000000"/>
      <name val="Calibri"/>
      <family val="2"/>
    </font>
    <font>
      <b/>
      <sz val="12"/>
      <color rgb="FFFF0000"/>
      <name val="Calibri"/>
      <family val="2"/>
      <charset val="1"/>
    </font>
    <font>
      <sz val="10"/>
      <name val="Arial"/>
      <family val="2"/>
    </font>
    <font>
      <b/>
      <u/>
      <sz val="12"/>
      <color rgb="FF000000"/>
      <name val="Arial Narrow"/>
      <family val="2"/>
    </font>
    <font>
      <b/>
      <u/>
      <sz val="12"/>
      <color rgb="FFC9211E"/>
      <name val="Arial Narrow"/>
      <family val="2"/>
    </font>
    <font>
      <b/>
      <sz val="12"/>
      <color rgb="FF000000"/>
      <name val="Arial Narrow"/>
      <family val="2"/>
    </font>
    <font>
      <b/>
      <sz val="10"/>
      <color rgb="FF000000"/>
      <name val="Arial Narrow"/>
      <family val="2"/>
      <charset val="1"/>
    </font>
    <font>
      <sz val="10"/>
      <color theme="1"/>
      <name val="Calibri"/>
      <family val="2"/>
      <charset val="1"/>
    </font>
    <font>
      <sz val="10"/>
      <color rgb="FF000000"/>
      <name val="Arial"/>
      <family val="2"/>
      <charset val="1"/>
    </font>
    <font>
      <sz val="12"/>
      <color rgb="FF000000"/>
      <name val="Arial Narrow"/>
      <family val="2"/>
    </font>
    <font>
      <sz val="12"/>
      <color rgb="FF000000"/>
      <name val="Arial Narrow"/>
      <family val="2"/>
      <charset val="1"/>
    </font>
    <font>
      <b/>
      <sz val="12"/>
      <color rgb="FFFF0000"/>
      <name val="Calibri"/>
      <family val="2"/>
    </font>
    <font>
      <b/>
      <sz val="14"/>
      <color rgb="FF000000"/>
      <name val="Tahoma"/>
      <family val="2"/>
      <charset val="1"/>
    </font>
    <font>
      <b/>
      <sz val="9"/>
      <color rgb="FF000000"/>
      <name val="Tahoma"/>
      <family val="2"/>
      <charset val="1"/>
    </font>
    <font>
      <sz val="9"/>
      <color rgb="FF000000"/>
      <name val="Arial"/>
      <family val="2"/>
      <charset val="1"/>
    </font>
    <font>
      <b/>
      <sz val="9"/>
      <color theme="1"/>
      <name val="Arial Narrow"/>
      <family val="2"/>
      <charset val="1"/>
    </font>
    <font>
      <b/>
      <sz val="9"/>
      <color theme="0"/>
      <name val="Arial Narrow"/>
      <family val="2"/>
      <charset val="1"/>
    </font>
    <font>
      <sz val="9"/>
      <color theme="1"/>
      <name val="Calibri"/>
      <family val="2"/>
      <charset val="1"/>
    </font>
    <font>
      <sz val="9"/>
      <color theme="1"/>
      <name val="Arial Narrow"/>
      <family val="2"/>
      <charset val="1"/>
    </font>
    <font>
      <b/>
      <sz val="9"/>
      <color theme="1"/>
      <name val="Cambria"/>
      <family val="1"/>
      <charset val="1"/>
    </font>
    <font>
      <sz val="9"/>
      <color theme="1"/>
      <name val="Cambria"/>
      <family val="1"/>
      <charset val="1"/>
    </font>
    <font>
      <b/>
      <sz val="9"/>
      <color theme="1"/>
      <name val="Arial"/>
      <family val="2"/>
      <charset val="1"/>
    </font>
    <font>
      <sz val="8"/>
      <color theme="1"/>
      <name val="Arial Narrow"/>
      <family val="2"/>
      <charset val="1"/>
    </font>
    <font>
      <sz val="9"/>
      <name val="Arial"/>
      <family val="2"/>
      <charset val="1"/>
    </font>
    <font>
      <sz val="9"/>
      <color theme="0"/>
      <name val="Arial Narrow"/>
      <family val="2"/>
      <charset val="1"/>
    </font>
    <font>
      <sz val="9"/>
      <color rgb="FFFF0000"/>
      <name val="Arial Narrow"/>
      <family val="2"/>
      <charset val="1"/>
    </font>
    <font>
      <sz val="9"/>
      <color rgb="FFA5A5A5"/>
      <name val="Calibri"/>
      <family val="2"/>
      <charset val="1"/>
    </font>
    <font>
      <b/>
      <sz val="10"/>
      <color theme="1"/>
      <name val="Arial Narrow"/>
      <family val="2"/>
      <charset val="1"/>
    </font>
    <font>
      <b/>
      <sz val="10"/>
      <color theme="0"/>
      <name val="Arial Narrow"/>
      <family val="2"/>
      <charset val="1"/>
    </font>
    <font>
      <sz val="10"/>
      <color theme="1"/>
      <name val="Arial Narrow"/>
      <family val="2"/>
      <charset val="1"/>
    </font>
    <font>
      <b/>
      <sz val="10"/>
      <color theme="1"/>
      <name val="Cambria"/>
      <family val="1"/>
      <charset val="1"/>
    </font>
    <font>
      <sz val="10"/>
      <color theme="1"/>
      <name val="Cambria"/>
      <family val="1"/>
      <charset val="1"/>
    </font>
    <font>
      <b/>
      <sz val="10"/>
      <color theme="1"/>
      <name val="Arial"/>
      <family val="2"/>
      <charset val="1"/>
    </font>
    <font>
      <sz val="10"/>
      <name val="Arial"/>
      <family val="2"/>
      <charset val="1"/>
    </font>
    <font>
      <sz val="11"/>
      <color rgb="FF000000"/>
      <name val="Calibri"/>
      <family val="2"/>
    </font>
    <font>
      <b/>
      <sz val="16"/>
      <color rgb="FF000000"/>
      <name val="Calibri"/>
      <family val="2"/>
    </font>
    <font>
      <b/>
      <sz val="18"/>
      <color theme="0"/>
      <name val="Calibri"/>
      <family val="2"/>
    </font>
    <font>
      <b/>
      <sz val="11"/>
      <color rgb="FF000000"/>
      <name val="Calibri"/>
      <family val="2"/>
    </font>
    <font>
      <b/>
      <sz val="11"/>
      <color theme="1"/>
      <name val="Calibri"/>
      <family val="2"/>
    </font>
    <font>
      <b/>
      <sz val="11"/>
      <color rgb="FFC9211E"/>
      <name val="Calibri"/>
      <family val="2"/>
    </font>
    <font>
      <b/>
      <sz val="11"/>
      <color rgb="FF9C5700"/>
      <name val="Calibri"/>
      <family val="2"/>
    </font>
    <font>
      <b/>
      <sz val="11"/>
      <color theme="5" tint="-0.499984740745262"/>
      <name val="Calibri"/>
      <family val="2"/>
      <charset val="1"/>
    </font>
    <font>
      <sz val="11"/>
      <color rgb="FF000000"/>
      <name val="Calibri"/>
      <family val="2"/>
      <charset val="1"/>
    </font>
    <font>
      <sz val="18"/>
      <color rgb="FF9C5700"/>
      <name val="Calibri"/>
      <family val="2"/>
    </font>
    <font>
      <sz val="11"/>
      <color theme="1"/>
      <name val="Calibri"/>
      <family val="2"/>
    </font>
    <font>
      <b/>
      <u/>
      <sz val="14"/>
      <color theme="1"/>
      <name val="Arial"/>
      <family val="2"/>
    </font>
    <font>
      <b/>
      <sz val="10"/>
      <color theme="1"/>
      <name val="Arial"/>
      <family val="2"/>
    </font>
    <font>
      <sz val="11"/>
      <color theme="0"/>
      <name val="Calibri"/>
      <family val="2"/>
    </font>
    <font>
      <b/>
      <sz val="11"/>
      <color theme="1"/>
      <name val="Arial"/>
      <family val="2"/>
    </font>
    <font>
      <sz val="10"/>
      <color theme="1"/>
      <name val="Calibri"/>
      <family val="2"/>
    </font>
    <font>
      <b/>
      <sz val="12"/>
      <color rgb="FFFFFF00"/>
      <name val="Calibri"/>
      <family val="2"/>
      <charset val="1"/>
    </font>
    <font>
      <b/>
      <sz val="10"/>
      <color theme="0"/>
      <name val="Calibri"/>
      <family val="2"/>
    </font>
    <font>
      <b/>
      <sz val="11"/>
      <color theme="0"/>
      <name val="Calibri"/>
      <family val="2"/>
    </font>
    <font>
      <b/>
      <sz val="11"/>
      <color rgb="FFFF0000"/>
      <name val="Calibri"/>
      <family val="2"/>
    </font>
    <font>
      <b/>
      <sz val="14"/>
      <color theme="1"/>
      <name val="Arial"/>
      <family val="2"/>
    </font>
    <font>
      <b/>
      <sz val="11"/>
      <color rgb="FFFF0000"/>
      <name val="Calibri"/>
      <family val="2"/>
      <charset val="1"/>
    </font>
    <font>
      <sz val="11"/>
      <color rgb="FFFF0000"/>
      <name val="Calibri"/>
      <family val="2"/>
    </font>
    <font>
      <sz val="14"/>
      <color theme="5" tint="-0.249977111117893"/>
      <name val="Calibri"/>
      <family val="2"/>
      <charset val="1"/>
    </font>
    <font>
      <b/>
      <u/>
      <sz val="12"/>
      <color theme="1"/>
      <name val="Arial"/>
      <family val="2"/>
    </font>
    <font>
      <b/>
      <i/>
      <sz val="10"/>
      <color theme="1"/>
      <name val="Arial"/>
      <family val="2"/>
    </font>
    <font>
      <b/>
      <sz val="10"/>
      <color rgb="FFC00000"/>
      <name val="Arial"/>
      <family val="2"/>
    </font>
    <font>
      <u/>
      <sz val="16"/>
      <color theme="10"/>
      <name val="Calibri"/>
      <family val="2"/>
    </font>
    <font>
      <sz val="10"/>
      <color theme="5" tint="-0.249977111117893"/>
      <name val="Calibri"/>
      <family val="2"/>
      <charset val="1"/>
    </font>
    <font>
      <sz val="10"/>
      <color rgb="FFFF00FF"/>
      <name val="Calibri"/>
      <family val="2"/>
      <charset val="1"/>
    </font>
    <font>
      <sz val="12"/>
      <color rgb="FF000000"/>
      <name val="Arial Narrow"/>
      <family val="2"/>
    </font>
    <font>
      <sz val="8"/>
      <color indexed="81"/>
      <name val="Arial"/>
      <family val="2"/>
    </font>
  </fonts>
  <fills count="21">
    <fill>
      <patternFill patternType="none"/>
    </fill>
    <fill>
      <patternFill patternType="gray125"/>
    </fill>
    <fill>
      <patternFill patternType="solid">
        <fgColor rgb="FF333333"/>
        <bgColor rgb="FF262626"/>
      </patternFill>
    </fill>
    <fill>
      <patternFill patternType="solid">
        <fgColor rgb="FF00FF00"/>
        <bgColor rgb="FF00FFFF"/>
      </patternFill>
    </fill>
    <fill>
      <patternFill patternType="solid">
        <fgColor rgb="FF339966"/>
        <bgColor rgb="FF008080"/>
      </patternFill>
    </fill>
    <fill>
      <patternFill patternType="solid">
        <fgColor theme="0"/>
        <bgColor rgb="FFF2F2F2"/>
      </patternFill>
    </fill>
    <fill>
      <patternFill patternType="solid">
        <fgColor rgb="FFFFFF00"/>
        <bgColor rgb="FFFFCC00"/>
      </patternFill>
    </fill>
    <fill>
      <patternFill patternType="solid">
        <fgColor rgb="FFF2F2F2"/>
        <bgColor rgb="FFEEEEEE"/>
      </patternFill>
    </fill>
    <fill>
      <patternFill patternType="solid">
        <fgColor theme="1"/>
        <bgColor rgb="FF262626"/>
      </patternFill>
    </fill>
    <fill>
      <patternFill patternType="solid">
        <fgColor rgb="FFFFFFCC"/>
        <bgColor rgb="FFFEF2CD"/>
      </patternFill>
    </fill>
    <fill>
      <patternFill patternType="solid">
        <fgColor theme="6" tint="0.79989013336588644"/>
        <bgColor rgb="FFFFFFCC"/>
      </patternFill>
    </fill>
    <fill>
      <patternFill patternType="solid">
        <fgColor rgb="FFEEECE1"/>
        <bgColor rgb="FFEEEEEE"/>
      </patternFill>
    </fill>
    <fill>
      <patternFill patternType="solid">
        <fgColor rgb="FFFF0000"/>
        <bgColor rgb="FFC00000"/>
      </patternFill>
    </fill>
    <fill>
      <patternFill patternType="solid">
        <fgColor rgb="FF92D050"/>
        <bgColor rgb="FFA8D08D"/>
      </patternFill>
    </fill>
    <fill>
      <patternFill patternType="solid">
        <fgColor rgb="FFCCCCCC"/>
        <bgColor rgb="FFD9D9D9"/>
      </patternFill>
    </fill>
    <fill>
      <patternFill patternType="solid">
        <fgColor rgb="FFFFEB9C"/>
        <bgColor rgb="FFFEF2CD"/>
      </patternFill>
    </fill>
    <fill>
      <patternFill patternType="solid">
        <fgColor theme="0" tint="-0.14999847407452621"/>
        <bgColor rgb="FFCCCCCC"/>
      </patternFill>
    </fill>
    <fill>
      <patternFill patternType="solid">
        <fgColor rgb="FF99FF66"/>
        <bgColor rgb="FF92D050"/>
      </patternFill>
    </fill>
    <fill>
      <patternFill patternType="solid">
        <fgColor theme="7" tint="0.39988402966399123"/>
        <bgColor rgb="FFA8D08D"/>
      </patternFill>
    </fill>
    <fill>
      <patternFill patternType="solid">
        <fgColor theme="9"/>
        <bgColor rgb="FF7AD693"/>
      </patternFill>
    </fill>
    <fill>
      <patternFill patternType="solid">
        <fgColor rgb="FFEEEEEE"/>
        <bgColor rgb="FFF2F2F2"/>
      </patternFill>
    </fill>
  </fills>
  <borders count="3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rgb="FFFF0000"/>
      </left>
      <right style="medium">
        <color rgb="FFFF0000"/>
      </right>
      <top style="medium">
        <color rgb="FFFF0000"/>
      </top>
      <bottom style="medium">
        <color rgb="FFFF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rgb="FFFF0000"/>
      </right>
      <top style="medium">
        <color rgb="FFFF0000"/>
      </top>
      <bottom style="medium">
        <color rgb="FFFF0000"/>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rgb="FFCCCCCC"/>
      </top>
      <bottom style="medium">
        <color auto="1"/>
      </bottom>
      <diagonal/>
    </border>
    <border>
      <left style="medium">
        <color theme="5"/>
      </left>
      <right style="medium">
        <color theme="5"/>
      </right>
      <top style="medium">
        <color theme="5"/>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theme="5"/>
      </left>
      <right style="medium">
        <color theme="5"/>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medium">
        <color theme="5"/>
      </right>
      <top style="thick">
        <color auto="1"/>
      </top>
      <bottom style="medium">
        <color theme="5"/>
      </bottom>
      <diagonal/>
    </border>
    <border>
      <left style="medium">
        <color auto="1"/>
      </left>
      <right/>
      <top style="medium">
        <color rgb="FFCCCCCC"/>
      </top>
      <bottom style="medium">
        <color auto="1"/>
      </bottom>
      <diagonal/>
    </border>
  </borders>
  <cellStyleXfs count="1">
    <xf numFmtId="0" fontId="0" fillId="0" borderId="0"/>
  </cellStyleXfs>
  <cellXfs count="252">
    <xf numFmtId="0" fontId="0" fillId="0" borderId="0" xfId="0"/>
    <xf numFmtId="0" fontId="0" fillId="0" borderId="0" xfId="0" applyAlignment="1" applyProtection="1"/>
    <xf numFmtId="0" fontId="1" fillId="2" borderId="0" xfId="0" applyFont="1" applyFill="1" applyBorder="1" applyAlignment="1" applyProtection="1"/>
    <xf numFmtId="0" fontId="2" fillId="0" borderId="0" xfId="0" applyFont="1" applyAlignment="1" applyProtection="1"/>
    <xf numFmtId="0" fontId="4" fillId="2" borderId="0" xfId="0" applyFont="1" applyFill="1" applyBorder="1" applyAlignment="1" applyProtection="1"/>
    <xf numFmtId="0" fontId="6" fillId="2" borderId="0" xfId="0" applyFont="1" applyFill="1" applyBorder="1" applyAlignment="1" applyProtection="1">
      <alignment horizontal="center"/>
    </xf>
    <xf numFmtId="0" fontId="7" fillId="5" borderId="0" xfId="0" applyFont="1" applyFill="1" applyBorder="1" applyAlignment="1" applyProtection="1">
      <alignment horizontal="center" vertical="center"/>
      <protection locked="0"/>
    </xf>
    <xf numFmtId="0" fontId="8" fillId="2" borderId="0" xfId="0" applyFont="1" applyFill="1" applyBorder="1" applyAlignment="1" applyProtection="1"/>
    <xf numFmtId="0" fontId="2" fillId="7" borderId="0" xfId="0" applyFont="1" applyFill="1" applyBorder="1" applyAlignment="1" applyProtection="1"/>
    <xf numFmtId="0" fontId="15" fillId="7" borderId="1" xfId="0" applyFont="1" applyFill="1" applyBorder="1" applyAlignment="1" applyProtection="1">
      <alignment horizontal="center" vertical="center" wrapText="1"/>
    </xf>
    <xf numFmtId="0" fontId="16" fillId="7" borderId="0" xfId="0" applyFont="1" applyFill="1" applyBorder="1" applyAlignment="1" applyProtection="1"/>
    <xf numFmtId="0" fontId="17" fillId="0" borderId="0" xfId="0" applyFont="1" applyAlignment="1" applyProtection="1"/>
    <xf numFmtId="164" fontId="18" fillId="7" borderId="1" xfId="0" applyNumberFormat="1" applyFont="1" applyFill="1" applyBorder="1" applyAlignment="1" applyProtection="1">
      <alignment vertical="center"/>
    </xf>
    <xf numFmtId="1" fontId="18"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 fontId="18" fillId="7" borderId="1" xfId="0" applyNumberFormat="1" applyFont="1" applyFill="1" applyBorder="1" applyAlignment="1" applyProtection="1">
      <alignment horizontal="center" vertical="center"/>
    </xf>
    <xf numFmtId="1" fontId="19" fillId="0" borderId="1" xfId="0" applyNumberFormat="1" applyFont="1" applyBorder="1" applyAlignment="1" applyProtection="1">
      <alignment horizontal="center" vertical="center"/>
      <protection locked="0"/>
    </xf>
    <xf numFmtId="165" fontId="18" fillId="0" borderId="1" xfId="0" applyNumberFormat="1" applyFont="1" applyBorder="1" applyAlignment="1" applyProtection="1">
      <alignment horizontal="center" vertical="center"/>
      <protection locked="0"/>
    </xf>
    <xf numFmtId="0" fontId="18" fillId="7" borderId="1" xfId="0" applyFont="1" applyFill="1" applyBorder="1" applyAlignment="1" applyProtection="1">
      <alignment horizontal="left" vertical="center"/>
    </xf>
    <xf numFmtId="166" fontId="18" fillId="0" borderId="1" xfId="0" applyNumberFormat="1" applyFont="1" applyBorder="1" applyAlignment="1" applyProtection="1">
      <alignment horizontal="center" vertical="center"/>
      <protection locked="0"/>
    </xf>
    <xf numFmtId="164" fontId="18" fillId="7" borderId="1" xfId="0" applyNumberFormat="1" applyFont="1" applyFill="1" applyBorder="1" applyAlignment="1" applyProtection="1">
      <alignment horizontal="left" vertical="center" wrapText="1"/>
    </xf>
    <xf numFmtId="0" fontId="14" fillId="7" borderId="1" xfId="0" applyFont="1" applyFill="1" applyBorder="1" applyAlignment="1" applyProtection="1">
      <alignment vertical="center"/>
    </xf>
    <xf numFmtId="1" fontId="14" fillId="7" borderId="1" xfId="0" applyNumberFormat="1" applyFont="1" applyFill="1" applyBorder="1" applyAlignment="1" applyProtection="1">
      <alignment horizontal="center" vertical="center"/>
    </xf>
    <xf numFmtId="166" fontId="14" fillId="7" borderId="1" xfId="0" applyNumberFormat="1" applyFont="1" applyFill="1" applyBorder="1" applyAlignment="1" applyProtection="1">
      <alignment horizontal="center" vertical="center"/>
    </xf>
    <xf numFmtId="0" fontId="2" fillId="0" borderId="0" xfId="0" applyFont="1" applyAlignment="1" applyProtection="1">
      <alignment horizontal="right"/>
    </xf>
    <xf numFmtId="0" fontId="20" fillId="0" borderId="0" xfId="0" applyFont="1" applyAlignment="1" applyProtection="1"/>
    <xf numFmtId="0" fontId="23" fillId="0" borderId="0" xfId="0" applyFont="1" applyAlignment="1" applyProtection="1">
      <alignment vertical="center"/>
    </xf>
    <xf numFmtId="0" fontId="24" fillId="0" borderId="4" xfId="0" applyFont="1" applyBorder="1" applyAlignment="1" applyProtection="1">
      <alignment vertical="center" wrapText="1"/>
    </xf>
    <xf numFmtId="0" fontId="24" fillId="0" borderId="5" xfId="0" applyFont="1" applyBorder="1" applyAlignment="1" applyProtection="1">
      <alignment vertical="center" wrapText="1"/>
    </xf>
    <xf numFmtId="0" fontId="26" fillId="0" borderId="0" xfId="0" applyFont="1" applyAlignment="1" applyProtection="1">
      <alignment horizontal="left" vertical="center" wrapText="1"/>
    </xf>
    <xf numFmtId="0" fontId="24" fillId="0" borderId="8" xfId="0" applyFont="1" applyBorder="1" applyAlignment="1" applyProtection="1">
      <alignment vertical="center" wrapText="1"/>
    </xf>
    <xf numFmtId="0" fontId="24" fillId="0" borderId="3" xfId="0" applyFont="1" applyBorder="1" applyAlignment="1" applyProtection="1">
      <alignment vertical="center" wrapText="1"/>
    </xf>
    <xf numFmtId="0" fontId="24" fillId="0" borderId="1" xfId="0" applyFont="1" applyBorder="1" applyAlignment="1" applyProtection="1">
      <alignment horizontal="left" vertical="center" wrapText="1"/>
    </xf>
    <xf numFmtId="0" fontId="27" fillId="0" borderId="1"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7" fillId="0" borderId="1" xfId="0" applyFont="1" applyBorder="1" applyAlignment="1" applyProtection="1">
      <alignment horizontal="right" vertical="center" wrapText="1"/>
    </xf>
    <xf numFmtId="167" fontId="27" fillId="0" borderId="1" xfId="0" applyNumberFormat="1" applyFont="1" applyBorder="1" applyAlignment="1" applyProtection="1">
      <alignment vertical="center" wrapText="1"/>
    </xf>
    <xf numFmtId="1" fontId="27" fillId="0" borderId="1" xfId="0" applyNumberFormat="1" applyFont="1" applyBorder="1" applyAlignment="1" applyProtection="1">
      <alignment vertical="center" wrapText="1"/>
    </xf>
    <xf numFmtId="164" fontId="27" fillId="0" borderId="7" xfId="0" applyNumberFormat="1" applyFont="1" applyBorder="1" applyAlignment="1" applyProtection="1">
      <alignment vertical="center" wrapText="1"/>
    </xf>
    <xf numFmtId="1" fontId="27" fillId="0" borderId="1" xfId="0" applyNumberFormat="1" applyFont="1" applyBorder="1" applyAlignment="1" applyProtection="1">
      <alignment horizontal="right" vertical="center" wrapText="1"/>
    </xf>
    <xf numFmtId="0" fontId="27" fillId="0" borderId="13" xfId="0" applyFont="1" applyBorder="1" applyAlignment="1" applyProtection="1">
      <alignment horizontal="right" vertical="center" wrapText="1"/>
    </xf>
    <xf numFmtId="1" fontId="27" fillId="0" borderId="14" xfId="0" applyNumberFormat="1" applyFont="1" applyBorder="1" applyAlignment="1" applyProtection="1">
      <alignment horizontal="right" vertical="center" wrapText="1"/>
    </xf>
    <xf numFmtId="1" fontId="24" fillId="0" borderId="1" xfId="0" applyNumberFormat="1" applyFont="1" applyBorder="1" applyAlignment="1" applyProtection="1">
      <alignment horizontal="right" vertical="center" wrapText="1"/>
    </xf>
    <xf numFmtId="0" fontId="27" fillId="9" borderId="14" xfId="0" applyFont="1" applyFill="1" applyBorder="1" applyAlignment="1" applyProtection="1">
      <alignment horizontal="right" vertical="center" wrapText="1"/>
      <protection locked="0"/>
    </xf>
    <xf numFmtId="1" fontId="27" fillId="0" borderId="7" xfId="0" applyNumberFormat="1" applyFont="1" applyBorder="1" applyAlignment="1" applyProtection="1">
      <alignment horizontal="right" vertical="center" wrapText="1"/>
    </xf>
    <xf numFmtId="1" fontId="24" fillId="0" borderId="7" xfId="0" applyNumberFormat="1" applyFont="1" applyBorder="1" applyAlignment="1" applyProtection="1">
      <alignment horizontal="right" vertical="center" wrapText="1"/>
    </xf>
    <xf numFmtId="1" fontId="27" fillId="0" borderId="6" xfId="0" applyNumberFormat="1" applyFont="1" applyBorder="1" applyAlignment="1" applyProtection="1">
      <alignment horizontal="right" vertical="center" wrapText="1"/>
    </xf>
    <xf numFmtId="1" fontId="24" fillId="0" borderId="11" xfId="0" applyNumberFormat="1" applyFont="1" applyBorder="1" applyAlignment="1" applyProtection="1">
      <alignment horizontal="right" vertical="center" wrapText="1"/>
    </xf>
    <xf numFmtId="0" fontId="27" fillId="9" borderId="1" xfId="0" applyFont="1" applyFill="1" applyBorder="1" applyAlignment="1" applyProtection="1">
      <alignment horizontal="right" vertical="center" wrapText="1"/>
      <protection locked="0"/>
    </xf>
    <xf numFmtId="0" fontId="24" fillId="0" borderId="1" xfId="0" applyFont="1" applyBorder="1" applyAlignment="1" applyProtection="1">
      <alignment horizontal="right" vertical="center" wrapText="1"/>
    </xf>
    <xf numFmtId="0" fontId="27" fillId="5" borderId="1" xfId="0" applyFont="1" applyFill="1" applyBorder="1" applyAlignment="1" applyProtection="1">
      <alignment horizontal="right" vertical="center" wrapText="1"/>
    </xf>
    <xf numFmtId="0" fontId="32" fillId="0" borderId="1" xfId="0" applyFont="1" applyBorder="1" applyAlignment="1" applyProtection="1">
      <alignment horizontal="center" vertical="center" wrapText="1"/>
    </xf>
    <xf numFmtId="1" fontId="27" fillId="9" borderId="7" xfId="0" applyNumberFormat="1" applyFont="1" applyFill="1" applyBorder="1" applyAlignment="1" applyProtection="1">
      <alignment horizontal="right" vertical="center" wrapText="1"/>
      <protection locked="0"/>
    </xf>
    <xf numFmtId="1" fontId="24" fillId="0" borderId="1" xfId="0" applyNumberFormat="1" applyFont="1" applyBorder="1" applyAlignment="1" applyProtection="1">
      <alignment horizontal="right" vertical="center" wrapText="1"/>
      <protection locked="0"/>
    </xf>
    <xf numFmtId="0" fontId="27" fillId="9" borderId="7" xfId="0" applyFont="1" applyFill="1" applyBorder="1" applyAlignment="1" applyProtection="1">
      <alignment horizontal="right" vertical="center" wrapText="1"/>
      <protection locked="0"/>
    </xf>
    <xf numFmtId="1" fontId="33" fillId="0" borderId="15" xfId="0" applyNumberFormat="1" applyFont="1" applyBorder="1" applyAlignment="1" applyProtection="1">
      <alignment vertical="center" wrapText="1"/>
    </xf>
    <xf numFmtId="1" fontId="33" fillId="0" borderId="14" xfId="0" applyNumberFormat="1" applyFont="1" applyBorder="1" applyAlignment="1" applyProtection="1">
      <alignment vertical="center" wrapText="1"/>
    </xf>
    <xf numFmtId="1" fontId="33" fillId="0" borderId="7" xfId="0" applyNumberFormat="1" applyFont="1" applyBorder="1" applyAlignment="1" applyProtection="1">
      <alignment vertical="center" wrapText="1"/>
    </xf>
    <xf numFmtId="1" fontId="27" fillId="9" borderId="1" xfId="0" applyNumberFormat="1" applyFont="1" applyFill="1" applyBorder="1" applyAlignment="1" applyProtection="1">
      <alignment horizontal="right" vertical="center" wrapText="1"/>
      <protection locked="0"/>
    </xf>
    <xf numFmtId="0" fontId="34" fillId="0" borderId="1" xfId="0" applyFont="1" applyBorder="1" applyAlignment="1" applyProtection="1">
      <alignment horizontal="center" vertical="center" wrapText="1"/>
    </xf>
    <xf numFmtId="9" fontId="26" fillId="0" borderId="1" xfId="0" applyNumberFormat="1" applyFont="1" applyBorder="1" applyAlignment="1" applyProtection="1">
      <alignment horizontal="center" vertical="center" wrapText="1"/>
    </xf>
    <xf numFmtId="0" fontId="26" fillId="9" borderId="1" xfId="0" applyFont="1" applyFill="1" applyBorder="1" applyAlignment="1" applyProtection="1">
      <alignment vertical="center" wrapText="1"/>
      <protection locked="0"/>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6" fillId="0" borderId="0" xfId="0" applyFont="1" applyAlignment="1" applyProtection="1">
      <alignment horizontal="center" vertical="center" wrapText="1"/>
    </xf>
    <xf numFmtId="0" fontId="26" fillId="0" borderId="0" xfId="0" applyFont="1" applyAlignment="1" applyProtection="1">
      <alignment horizontal="right" vertical="center" wrapText="1"/>
    </xf>
    <xf numFmtId="1" fontId="35" fillId="0" borderId="0" xfId="0" applyNumberFormat="1" applyFont="1" applyAlignment="1" applyProtection="1">
      <alignment horizontal="right" vertical="center" wrapText="1"/>
    </xf>
    <xf numFmtId="0" fontId="36" fillId="0" borderId="15" xfId="0" applyFont="1" applyBorder="1" applyAlignment="1" applyProtection="1">
      <alignment vertical="center" wrapText="1"/>
    </xf>
    <xf numFmtId="0" fontId="36" fillId="0" borderId="14" xfId="0" applyFont="1" applyBorder="1" applyAlignment="1" applyProtection="1">
      <alignment vertical="center" wrapText="1"/>
    </xf>
    <xf numFmtId="0" fontId="16" fillId="0" borderId="0" xfId="0" applyFont="1" applyAlignment="1" applyProtection="1">
      <alignment horizontal="left" wrapText="1"/>
    </xf>
    <xf numFmtId="0" fontId="36" fillId="0" borderId="8" xfId="0" applyFont="1" applyBorder="1" applyAlignment="1" applyProtection="1">
      <alignment vertical="center" wrapText="1"/>
    </xf>
    <xf numFmtId="0" fontId="36" fillId="0" borderId="3" xfId="0" applyFont="1" applyBorder="1" applyAlignment="1" applyProtection="1">
      <alignment vertical="center" wrapText="1"/>
    </xf>
    <xf numFmtId="0" fontId="36" fillId="0" borderId="1"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8" fillId="0" borderId="1" xfId="0" applyFont="1" applyBorder="1" applyAlignment="1" applyProtection="1">
      <alignment horizontal="center" vertical="center" wrapText="1"/>
    </xf>
    <xf numFmtId="0" fontId="38" fillId="0" borderId="11" xfId="0" applyFont="1" applyBorder="1" applyAlignment="1" applyProtection="1">
      <alignment horizontal="center" vertical="center" wrapText="1"/>
    </xf>
    <xf numFmtId="0" fontId="38" fillId="0" borderId="1" xfId="0" applyFont="1" applyBorder="1" applyAlignment="1" applyProtection="1">
      <alignment horizontal="right" vertical="center" wrapText="1"/>
    </xf>
    <xf numFmtId="167" fontId="38" fillId="0" borderId="1" xfId="0" applyNumberFormat="1" applyFont="1" applyBorder="1" applyAlignment="1" applyProtection="1">
      <alignment vertical="center" wrapText="1"/>
    </xf>
    <xf numFmtId="1" fontId="38" fillId="0" borderId="1" xfId="0" applyNumberFormat="1" applyFont="1" applyBorder="1" applyAlignment="1" applyProtection="1">
      <alignment vertical="center" wrapText="1"/>
    </xf>
    <xf numFmtId="1" fontId="38" fillId="0" borderId="1" xfId="0" applyNumberFormat="1" applyFont="1" applyBorder="1" applyAlignment="1" applyProtection="1">
      <alignment horizontal="right" vertical="center" wrapText="1"/>
    </xf>
    <xf numFmtId="0" fontId="38" fillId="0" borderId="13" xfId="0" applyFont="1" applyBorder="1" applyAlignment="1" applyProtection="1">
      <alignment horizontal="right" vertical="center" wrapText="1"/>
    </xf>
    <xf numFmtId="1" fontId="38" fillId="0" borderId="14" xfId="0" applyNumberFormat="1" applyFont="1" applyBorder="1" applyAlignment="1" applyProtection="1">
      <alignment horizontal="right" vertical="center" wrapText="1"/>
    </xf>
    <xf numFmtId="1" fontId="36" fillId="0" borderId="1" xfId="0" applyNumberFormat="1" applyFont="1" applyBorder="1" applyAlignment="1" applyProtection="1">
      <alignment horizontal="right" vertical="center" wrapText="1"/>
    </xf>
    <xf numFmtId="0" fontId="38" fillId="0" borderId="7" xfId="0" applyFont="1" applyBorder="1" applyAlignment="1" applyProtection="1">
      <alignment horizontal="left" vertical="center" wrapText="1"/>
    </xf>
    <xf numFmtId="1" fontId="38" fillId="0" borderId="7" xfId="0" applyNumberFormat="1" applyFont="1" applyBorder="1" applyAlignment="1" applyProtection="1">
      <alignment horizontal="right" vertical="center" wrapText="1"/>
    </xf>
    <xf numFmtId="1" fontId="36" fillId="0" borderId="10" xfId="0" applyNumberFormat="1" applyFont="1" applyBorder="1" applyAlignment="1" applyProtection="1">
      <alignment horizontal="right" vertical="center" wrapText="1"/>
    </xf>
    <xf numFmtId="1" fontId="38" fillId="0" borderId="6" xfId="0" applyNumberFormat="1" applyFont="1" applyBorder="1" applyAlignment="1" applyProtection="1">
      <alignment horizontal="right" vertical="center" wrapText="1"/>
    </xf>
    <xf numFmtId="1" fontId="36" fillId="0" borderId="11" xfId="0" applyNumberFormat="1" applyFont="1" applyBorder="1" applyAlignment="1" applyProtection="1">
      <alignment horizontal="right" vertical="center" wrapText="1"/>
    </xf>
    <xf numFmtId="0" fontId="42" fillId="10" borderId="7" xfId="0" applyFont="1" applyFill="1" applyBorder="1" applyAlignment="1" applyProtection="1">
      <protection locked="0"/>
    </xf>
    <xf numFmtId="0" fontId="42" fillId="5" borderId="7" xfId="0" applyFont="1" applyFill="1" applyBorder="1" applyAlignment="1" applyProtection="1"/>
    <xf numFmtId="0" fontId="38" fillId="5" borderId="1" xfId="0" applyFont="1" applyFill="1" applyBorder="1" applyAlignment="1" applyProtection="1">
      <alignment horizontal="right" vertical="center" wrapText="1"/>
    </xf>
    <xf numFmtId="0" fontId="36" fillId="0" borderId="1" xfId="0" applyFont="1" applyBorder="1" applyAlignment="1" applyProtection="1">
      <alignment horizontal="right" vertical="center" wrapText="1"/>
    </xf>
    <xf numFmtId="10" fontId="16" fillId="0" borderId="0" xfId="0" applyNumberFormat="1" applyFont="1" applyAlignment="1" applyProtection="1">
      <alignment horizontal="left" wrapText="1"/>
    </xf>
    <xf numFmtId="1" fontId="16" fillId="0" borderId="0" xfId="0" applyNumberFormat="1" applyFont="1" applyAlignment="1" applyProtection="1">
      <alignment horizontal="left" wrapText="1"/>
    </xf>
    <xf numFmtId="0" fontId="38" fillId="9" borderId="1" xfId="0" applyFont="1" applyFill="1" applyBorder="1" applyAlignment="1" applyProtection="1">
      <alignment horizontal="right" vertical="center" wrapText="1"/>
      <protection locked="0"/>
    </xf>
    <xf numFmtId="1" fontId="38" fillId="9" borderId="1" xfId="0" applyNumberFormat="1" applyFont="1" applyFill="1" applyBorder="1" applyAlignment="1" applyProtection="1">
      <alignment horizontal="right" vertical="center" wrapText="1"/>
      <protection locked="0"/>
    </xf>
    <xf numFmtId="1" fontId="38" fillId="5" borderId="1" xfId="0" applyNumberFormat="1" applyFont="1" applyFill="1" applyBorder="1" applyAlignment="1" applyProtection="1">
      <alignment horizontal="right" vertical="center" wrapText="1"/>
    </xf>
    <xf numFmtId="0" fontId="38" fillId="0" borderId="0" xfId="0" applyFont="1" applyAlignment="1" applyProtection="1">
      <alignment horizontal="left" vertical="center" wrapText="1"/>
    </xf>
    <xf numFmtId="0" fontId="38" fillId="0" borderId="0" xfId="0" applyFont="1" applyAlignment="1" applyProtection="1">
      <alignment horizontal="center" vertical="center" wrapText="1"/>
    </xf>
    <xf numFmtId="0" fontId="16" fillId="0" borderId="4" xfId="0" applyFont="1" applyBorder="1" applyAlignment="1" applyProtection="1">
      <alignment horizontal="center" wrapText="1"/>
    </xf>
    <xf numFmtId="0" fontId="16" fillId="0" borderId="5" xfId="0" applyFont="1" applyBorder="1" applyAlignment="1" applyProtection="1">
      <alignment horizontal="center" wrapText="1"/>
    </xf>
    <xf numFmtId="0" fontId="16" fillId="0" borderId="5" xfId="0" applyFont="1" applyBorder="1" applyAlignment="1" applyProtection="1">
      <alignment horizontal="left" wrapText="1"/>
    </xf>
    <xf numFmtId="0" fontId="16" fillId="0" borderId="5" xfId="0" applyFont="1" applyBorder="1" applyAlignment="1" applyProtection="1">
      <alignment horizontal="right" wrapText="1"/>
    </xf>
    <xf numFmtId="0" fontId="16" fillId="0" borderId="8" xfId="0" applyFont="1" applyBorder="1" applyAlignment="1" applyProtection="1">
      <alignment horizontal="center" wrapText="1"/>
    </xf>
    <xf numFmtId="0" fontId="16" fillId="0" borderId="3" xfId="0" applyFont="1" applyBorder="1" applyAlignment="1" applyProtection="1">
      <alignment horizontal="center" wrapText="1"/>
    </xf>
    <xf numFmtId="0" fontId="16" fillId="0" borderId="3" xfId="0" applyFont="1" applyBorder="1" applyAlignment="1" applyProtection="1">
      <alignment horizontal="left" wrapText="1"/>
    </xf>
    <xf numFmtId="0" fontId="16" fillId="0" borderId="3" xfId="0" applyFont="1" applyBorder="1" applyAlignment="1" applyProtection="1">
      <alignment horizontal="right" wrapText="1"/>
    </xf>
    <xf numFmtId="0" fontId="43" fillId="11" borderId="0" xfId="0" applyFont="1" applyFill="1" applyBorder="1" applyAlignment="1" applyProtection="1"/>
    <xf numFmtId="0" fontId="44" fillId="11" borderId="0" xfId="0" applyFont="1" applyFill="1" applyBorder="1" applyAlignment="1" applyProtection="1">
      <alignment horizontal="center"/>
    </xf>
    <xf numFmtId="0" fontId="44" fillId="11" borderId="1" xfId="0" applyFont="1" applyFill="1" applyBorder="1" applyAlignment="1" applyProtection="1">
      <alignment horizontal="center"/>
    </xf>
    <xf numFmtId="0" fontId="0" fillId="0" borderId="0" xfId="0" applyFont="1" applyAlignment="1" applyProtection="1"/>
    <xf numFmtId="0" fontId="46" fillId="14" borderId="1" xfId="0" applyFont="1" applyFill="1" applyBorder="1" applyAlignment="1" applyProtection="1">
      <alignment horizontal="center" vertical="center" wrapText="1"/>
    </xf>
    <xf numFmtId="0" fontId="47" fillId="14" borderId="1" xfId="0" applyFont="1" applyFill="1" applyBorder="1" applyAlignment="1" applyProtection="1">
      <alignment horizontal="center" vertical="center" wrapText="1"/>
    </xf>
    <xf numFmtId="0" fontId="49" fillId="15" borderId="1" xfId="0" applyFont="1" applyFill="1" applyBorder="1" applyAlignment="1" applyProtection="1">
      <alignment horizontal="center" vertical="center" wrapText="1"/>
    </xf>
    <xf numFmtId="0" fontId="50" fillId="14" borderId="1" xfId="0" applyFont="1" applyFill="1" applyBorder="1" applyAlignment="1" applyProtection="1">
      <alignment horizontal="center" vertical="center" wrapText="1"/>
    </xf>
    <xf numFmtId="0" fontId="48" fillId="14" borderId="1" xfId="0" applyFont="1" applyFill="1" applyBorder="1" applyAlignment="1" applyProtection="1">
      <alignment horizontal="center" vertical="center" wrapText="1"/>
    </xf>
    <xf numFmtId="0" fontId="47" fillId="14" borderId="15" xfId="0" applyFont="1" applyFill="1" applyBorder="1" applyAlignment="1" applyProtection="1">
      <alignment horizontal="center" vertical="center" wrapText="1"/>
    </xf>
    <xf numFmtId="0" fontId="47" fillId="0" borderId="0" xfId="0" applyFont="1" applyAlignment="1" applyProtection="1"/>
    <xf numFmtId="0" fontId="46" fillId="14" borderId="1" xfId="0" applyFont="1" applyFill="1" applyBorder="1" applyAlignment="1" applyProtection="1">
      <alignment horizontal="center" wrapText="1"/>
    </xf>
    <xf numFmtId="0" fontId="46" fillId="14" borderId="1" xfId="0" applyFont="1" applyFill="1" applyBorder="1" applyAlignment="1" applyProtection="1">
      <alignment wrapText="1"/>
    </xf>
    <xf numFmtId="0" fontId="49" fillId="15" borderId="1" xfId="0" applyFont="1" applyFill="1" applyBorder="1" applyAlignment="1" applyProtection="1">
      <alignment wrapText="1"/>
    </xf>
    <xf numFmtId="0" fontId="46" fillId="14" borderId="15" xfId="0" applyFont="1" applyFill="1" applyBorder="1" applyAlignment="1" applyProtection="1">
      <alignment horizontal="right" wrapText="1"/>
    </xf>
    <xf numFmtId="0" fontId="46" fillId="14" borderId="1" xfId="0" applyFont="1" applyFill="1" applyBorder="1" applyAlignment="1" applyProtection="1">
      <alignment horizontal="right" wrapText="1"/>
    </xf>
    <xf numFmtId="0" fontId="46" fillId="14" borderId="15" xfId="0" applyFont="1" applyFill="1" applyBorder="1" applyAlignment="1" applyProtection="1">
      <alignment wrapText="1"/>
    </xf>
    <xf numFmtId="0" fontId="46" fillId="14" borderId="11" xfId="0" applyFont="1" applyFill="1" applyBorder="1" applyAlignment="1" applyProtection="1">
      <alignment wrapText="1"/>
    </xf>
    <xf numFmtId="0" fontId="46" fillId="14" borderId="4" xfId="0" applyFont="1" applyFill="1" applyBorder="1" applyAlignment="1" applyProtection="1">
      <alignment wrapText="1"/>
    </xf>
    <xf numFmtId="0" fontId="46" fillId="14" borderId="12" xfId="0" applyFont="1" applyFill="1" applyBorder="1" applyAlignment="1" applyProtection="1">
      <alignment wrapText="1"/>
    </xf>
    <xf numFmtId="0" fontId="46" fillId="14" borderId="16" xfId="0" applyFont="1" applyFill="1" applyBorder="1" applyAlignment="1" applyProtection="1">
      <alignment wrapText="1"/>
    </xf>
    <xf numFmtId="0" fontId="43" fillId="14" borderId="1" xfId="0" applyFont="1" applyFill="1" applyBorder="1" applyAlignment="1" applyProtection="1">
      <alignment horizontal="right" vertical="center" wrapText="1"/>
    </xf>
    <xf numFmtId="0" fontId="43" fillId="16" borderId="1" xfId="0" applyFont="1" applyFill="1" applyBorder="1" applyAlignment="1" applyProtection="1">
      <alignment horizontal="right" vertical="center" wrapText="1"/>
    </xf>
    <xf numFmtId="0" fontId="43" fillId="6" borderId="1" xfId="0" applyFont="1" applyFill="1" applyBorder="1" applyAlignment="1" applyProtection="1">
      <alignment horizontal="right" vertical="center" wrapText="1"/>
      <protection locked="0"/>
    </xf>
    <xf numFmtId="168" fontId="43" fillId="6" borderId="1" xfId="0" applyNumberFormat="1" applyFont="1" applyFill="1" applyBorder="1" applyAlignment="1" applyProtection="1">
      <alignment horizontal="right" vertical="center" wrapText="1"/>
      <protection locked="0"/>
    </xf>
    <xf numFmtId="168" fontId="51" fillId="6" borderId="1" xfId="0" applyNumberFormat="1" applyFont="1" applyFill="1" applyBorder="1" applyAlignment="1" applyProtection="1">
      <alignment horizontal="right" vertical="center" wrapText="1"/>
      <protection locked="0"/>
    </xf>
    <xf numFmtId="1" fontId="43" fillId="14" borderId="1" xfId="0" applyNumberFormat="1" applyFont="1" applyFill="1" applyBorder="1" applyAlignment="1" applyProtection="1">
      <alignment horizontal="right" vertical="center" wrapText="1"/>
    </xf>
    <xf numFmtId="0" fontId="43" fillId="5" borderId="1" xfId="0" applyFont="1" applyFill="1" applyBorder="1" applyAlignment="1" applyProtection="1">
      <alignment horizontal="right" vertical="center" wrapText="1"/>
    </xf>
    <xf numFmtId="1" fontId="43" fillId="5" borderId="1" xfId="0" applyNumberFormat="1" applyFont="1" applyFill="1" applyBorder="1" applyAlignment="1" applyProtection="1">
      <alignment horizontal="right" vertical="center" wrapText="1"/>
    </xf>
    <xf numFmtId="0" fontId="43" fillId="14" borderId="1" xfId="0" applyFont="1" applyFill="1" applyBorder="1" applyAlignment="1" applyProtection="1">
      <alignment horizontal="right" vertical="center"/>
    </xf>
    <xf numFmtId="1" fontId="52" fillId="15" borderId="1" xfId="0" applyNumberFormat="1" applyFont="1" applyFill="1" applyBorder="1" applyAlignment="1" applyProtection="1">
      <alignment horizontal="right" vertical="center" wrapText="1"/>
    </xf>
    <xf numFmtId="0" fontId="43" fillId="17" borderId="1" xfId="0" applyFont="1" applyFill="1" applyBorder="1" applyAlignment="1" applyProtection="1">
      <alignment horizontal="right" vertical="center" wrapText="1"/>
      <protection locked="0"/>
    </xf>
    <xf numFmtId="0" fontId="43" fillId="17" borderId="1" xfId="0" applyFont="1" applyFill="1" applyBorder="1" applyAlignment="1" applyProtection="1">
      <alignment horizontal="right" vertical="center"/>
      <protection locked="0"/>
    </xf>
    <xf numFmtId="1" fontId="43" fillId="6" borderId="1" xfId="0" applyNumberFormat="1" applyFont="1" applyFill="1" applyBorder="1" applyAlignment="1" applyProtection="1">
      <alignment horizontal="right" vertical="center" wrapText="1"/>
      <protection locked="0"/>
    </xf>
    <xf numFmtId="1" fontId="43" fillId="0" borderId="1" xfId="0" applyNumberFormat="1" applyFont="1" applyBorder="1" applyAlignment="1" applyProtection="1">
      <alignment horizontal="right" vertical="center" wrapText="1"/>
    </xf>
    <xf numFmtId="0" fontId="43" fillId="18" borderId="15" xfId="0" applyFont="1" applyFill="1" applyBorder="1" applyAlignment="1" applyProtection="1">
      <alignment horizontal="center" vertical="center" wrapText="1"/>
      <protection locked="0"/>
    </xf>
    <xf numFmtId="0" fontId="0" fillId="6" borderId="1" xfId="0" applyFont="1" applyFill="1" applyBorder="1" applyAlignment="1" applyProtection="1">
      <protection locked="0"/>
    </xf>
    <xf numFmtId="0" fontId="53" fillId="0" borderId="0" xfId="0" applyFont="1" applyAlignment="1" applyProtection="1"/>
    <xf numFmtId="0" fontId="56" fillId="0" borderId="0" xfId="0" applyFont="1" applyAlignment="1" applyProtection="1">
      <alignment horizontal="center" vertical="center" wrapText="1"/>
    </xf>
    <xf numFmtId="0" fontId="58" fillId="5" borderId="0" xfId="0" applyFont="1" applyFill="1" applyBorder="1" applyAlignment="1" applyProtection="1">
      <alignment wrapText="1"/>
    </xf>
    <xf numFmtId="0" fontId="59" fillId="12" borderId="0" xfId="0" applyFont="1" applyFill="1" applyBorder="1" applyAlignment="1" applyProtection="1">
      <alignment horizontal="right" vertical="center" wrapText="1"/>
    </xf>
    <xf numFmtId="0" fontId="61" fillId="19" borderId="17" xfId="0" applyFont="1" applyFill="1" applyBorder="1" applyAlignment="1" applyProtection="1">
      <alignment horizontal="center" vertical="center" wrapText="1"/>
      <protection locked="0"/>
    </xf>
    <xf numFmtId="0" fontId="62" fillId="0" borderId="17" xfId="0" applyFont="1" applyBorder="1" applyAlignment="1" applyProtection="1">
      <alignment horizontal="center" vertical="center" wrapText="1"/>
    </xf>
    <xf numFmtId="0" fontId="62" fillId="0" borderId="0" xfId="0" applyFont="1" applyAlignment="1" applyProtection="1">
      <alignment horizontal="center" wrapText="1"/>
    </xf>
    <xf numFmtId="0" fontId="57" fillId="5" borderId="18" xfId="0" applyFont="1" applyFill="1" applyBorder="1" applyAlignment="1" applyProtection="1">
      <alignment horizontal="center" vertical="center" wrapText="1"/>
    </xf>
    <xf numFmtId="0" fontId="57" fillId="5" borderId="18" xfId="0" applyFont="1" applyFill="1" applyBorder="1" applyAlignment="1" applyProtection="1">
      <alignment vertical="center" wrapText="1"/>
    </xf>
    <xf numFmtId="0" fontId="64" fillId="0" borderId="20" xfId="0" applyFont="1" applyBorder="1" applyAlignment="1" applyProtection="1">
      <alignment horizontal="center" vertical="center" wrapText="1"/>
    </xf>
    <xf numFmtId="0" fontId="55" fillId="5" borderId="21" xfId="0" applyFont="1" applyFill="1" applyBorder="1" applyAlignment="1" applyProtection="1">
      <alignment horizontal="center" vertical="center" wrapText="1"/>
    </xf>
    <xf numFmtId="1" fontId="55" fillId="20" borderId="18" xfId="0" applyNumberFormat="1" applyFont="1" applyFill="1" applyBorder="1" applyAlignment="1" applyProtection="1">
      <alignment vertical="center" wrapText="1"/>
    </xf>
    <xf numFmtId="0" fontId="65" fillId="0" borderId="2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55" fillId="5" borderId="23" xfId="0" applyFont="1" applyFill="1" applyBorder="1" applyAlignment="1" applyProtection="1">
      <alignment horizontal="center" vertical="center" wrapText="1"/>
    </xf>
    <xf numFmtId="1" fontId="55" fillId="7" borderId="18" xfId="0" applyNumberFormat="1" applyFont="1" applyFill="1" applyBorder="1" applyAlignment="1" applyProtection="1">
      <alignment vertical="center" wrapText="1"/>
    </xf>
    <xf numFmtId="0" fontId="55" fillId="7" borderId="18" xfId="0" applyFont="1" applyFill="1" applyBorder="1" applyAlignment="1" applyProtection="1">
      <alignment vertical="center" wrapText="1"/>
    </xf>
    <xf numFmtId="0" fontId="56" fillId="0" borderId="0" xfId="0" applyFont="1" applyAlignment="1" applyProtection="1"/>
    <xf numFmtId="0" fontId="53" fillId="0" borderId="0" xfId="0" applyFont="1" applyAlignment="1" applyProtection="1">
      <alignment wrapText="1"/>
    </xf>
    <xf numFmtId="0" fontId="53" fillId="0" borderId="0" xfId="0" applyFont="1" applyAlignment="1" applyProtection="1">
      <alignment horizontal="center"/>
    </xf>
    <xf numFmtId="0" fontId="53" fillId="0" borderId="0" xfId="0" applyFont="1" applyBorder="1" applyAlignment="1" applyProtection="1"/>
    <xf numFmtId="0" fontId="55" fillId="5" borderId="18" xfId="0" applyFont="1" applyFill="1" applyBorder="1" applyAlignment="1" applyProtection="1">
      <alignment horizontal="center" vertical="center" wrapText="1"/>
    </xf>
    <xf numFmtId="0" fontId="55" fillId="5" borderId="19" xfId="0" applyFont="1" applyFill="1" applyBorder="1" applyAlignment="1" applyProtection="1">
      <alignment horizontal="center" vertical="center" wrapText="1"/>
    </xf>
    <xf numFmtId="0" fontId="70" fillId="0" borderId="24" xfId="0" applyFont="1" applyBorder="1" applyAlignment="1" applyProtection="1">
      <alignment horizontal="right" vertical="center" wrapText="1"/>
    </xf>
    <xf numFmtId="0" fontId="53" fillId="0" borderId="0" xfId="0" applyFont="1" applyBorder="1" applyAlignment="1" applyProtection="1">
      <alignment vertical="center" wrapText="1"/>
    </xf>
    <xf numFmtId="0" fontId="0" fillId="0" borderId="0" xfId="0" applyFont="1" applyAlignment="1" applyProtection="1">
      <alignment horizontal="center" vertical="center"/>
    </xf>
    <xf numFmtId="49" fontId="55" fillId="5" borderId="25" xfId="0" applyNumberFormat="1" applyFont="1" applyFill="1" applyBorder="1" applyAlignment="1" applyProtection="1">
      <alignment horizontal="center" vertical="center" wrapText="1"/>
    </xf>
    <xf numFmtId="49" fontId="55" fillId="5" borderId="26" xfId="0" applyNumberFormat="1" applyFont="1" applyFill="1" applyBorder="1" applyAlignment="1" applyProtection="1">
      <alignment horizontal="center" vertical="center" wrapText="1"/>
    </xf>
    <xf numFmtId="49" fontId="55" fillId="5" borderId="27" xfId="0" applyNumberFormat="1" applyFont="1" applyFill="1" applyBorder="1" applyAlignment="1" applyProtection="1">
      <alignment horizontal="center" vertical="center" wrapText="1"/>
    </xf>
    <xf numFmtId="0" fontId="53" fillId="0" borderId="28" xfId="0" applyFont="1" applyBorder="1" applyAlignment="1" applyProtection="1"/>
    <xf numFmtId="0" fontId="47" fillId="9" borderId="29" xfId="0" applyFont="1" applyFill="1" applyBorder="1" applyAlignment="1" applyProtection="1">
      <alignment horizontal="right" vertical="center"/>
      <protection locked="0"/>
    </xf>
    <xf numFmtId="1" fontId="53" fillId="7" borderId="29" xfId="0" applyNumberFormat="1" applyFont="1" applyFill="1" applyBorder="1" applyAlignment="1" applyProtection="1">
      <alignment horizontal="right" vertical="center"/>
    </xf>
    <xf numFmtId="1" fontId="47" fillId="7" borderId="29" xfId="0" applyNumberFormat="1" applyFont="1" applyFill="1" applyBorder="1" applyAlignment="1" applyProtection="1">
      <alignment horizontal="right" vertical="center"/>
    </xf>
    <xf numFmtId="0" fontId="53" fillId="9" borderId="29" xfId="0" applyFont="1" applyFill="1" applyBorder="1" applyAlignment="1" applyProtection="1">
      <alignment horizontal="right" vertical="center"/>
      <protection locked="0"/>
    </xf>
    <xf numFmtId="0" fontId="53" fillId="9" borderId="30" xfId="0" applyFont="1" applyFill="1" applyBorder="1" applyAlignment="1" applyProtection="1">
      <alignment horizontal="right" vertical="center"/>
      <protection locked="0"/>
    </xf>
    <xf numFmtId="0" fontId="53" fillId="7" borderId="29" xfId="0" applyFont="1" applyFill="1" applyBorder="1" applyAlignment="1" applyProtection="1">
      <alignment horizontal="right" vertical="center"/>
    </xf>
    <xf numFmtId="0" fontId="53" fillId="0" borderId="0" xfId="0" applyFont="1" applyBorder="1" applyAlignment="1" applyProtection="1">
      <alignment horizontal="center" vertical="center"/>
    </xf>
    <xf numFmtId="0" fontId="55" fillId="5" borderId="32" xfId="0" applyFont="1" applyFill="1" applyBorder="1" applyAlignment="1" applyProtection="1">
      <alignment horizontal="center" vertical="center" wrapText="1"/>
    </xf>
    <xf numFmtId="0" fontId="55" fillId="5" borderId="25" xfId="0" applyFont="1" applyFill="1" applyBorder="1" applyAlignment="1" applyProtection="1">
      <alignment horizontal="center" vertical="center" wrapText="1"/>
    </xf>
    <xf numFmtId="0" fontId="47" fillId="7" borderId="29" xfId="0" applyFont="1" applyFill="1" applyBorder="1" applyAlignment="1" applyProtection="1">
      <alignment horizontal="right" vertical="center"/>
    </xf>
    <xf numFmtId="0" fontId="47" fillId="0" borderId="0" xfId="0" applyFont="1" applyBorder="1" applyAlignment="1" applyProtection="1">
      <alignment horizontal="center" vertical="center"/>
    </xf>
    <xf numFmtId="1" fontId="42" fillId="10" borderId="7" xfId="0" applyNumberFormat="1" applyFont="1" applyFill="1" applyBorder="1" applyAlignment="1" applyProtection="1">
      <protection locked="0"/>
    </xf>
    <xf numFmtId="1" fontId="73" fillId="0" borderId="1" xfId="0" applyNumberFormat="1" applyFont="1" applyBorder="1" applyAlignment="1" applyProtection="1">
      <alignment horizontal="center" vertical="center"/>
      <protection locked="0"/>
    </xf>
    <xf numFmtId="0" fontId="10" fillId="6" borderId="0" xfId="0" applyFont="1" applyFill="1" applyBorder="1" applyAlignment="1" applyProtection="1">
      <alignment horizontal="center"/>
    </xf>
    <xf numFmtId="0" fontId="3" fillId="3" borderId="1"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12" fillId="7" borderId="0" xfId="0" applyFont="1" applyFill="1" applyBorder="1" applyAlignment="1" applyProtection="1">
      <alignment horizontal="center" vertical="center"/>
    </xf>
    <xf numFmtId="0" fontId="13" fillId="7" borderId="2" xfId="0" applyFont="1" applyFill="1" applyBorder="1" applyAlignment="1" applyProtection="1">
      <alignment horizontal="center" vertical="center" wrapText="1"/>
    </xf>
    <xf numFmtId="0" fontId="14" fillId="7" borderId="3" xfId="0" applyFont="1" applyFill="1" applyBorder="1" applyAlignment="1" applyProtection="1">
      <alignment horizontal="left" vertical="center"/>
    </xf>
    <xf numFmtId="0" fontId="14" fillId="7" borderId="3" xfId="0" applyFont="1" applyFill="1" applyBorder="1" applyAlignment="1" applyProtection="1">
      <alignment horizontal="left" vertical="center" wrapText="1"/>
    </xf>
    <xf numFmtId="0" fontId="24" fillId="0" borderId="6" xfId="0" applyFont="1" applyBorder="1" applyAlignment="1" applyProtection="1">
      <alignment horizontal="center" vertical="center" wrapText="1"/>
    </xf>
    <xf numFmtId="0" fontId="25" fillId="8" borderId="7" xfId="0" applyFont="1" applyFill="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7" fillId="0" borderId="10" xfId="0" applyFont="1" applyBorder="1" applyAlignment="1" applyProtection="1">
      <alignment horizontal="left" vertical="center" wrapText="1"/>
    </xf>
    <xf numFmtId="0" fontId="28" fillId="0" borderId="10"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9" fillId="0" borderId="11"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30" fillId="0" borderId="1" xfId="0" applyFont="1" applyBorder="1" applyAlignment="1" applyProtection="1">
      <alignment horizontal="left" vertical="center" wrapText="1"/>
    </xf>
    <xf numFmtId="0" fontId="30" fillId="9" borderId="1" xfId="0" applyFont="1" applyFill="1" applyBorder="1" applyAlignment="1" applyProtection="1">
      <alignment horizontal="left" vertical="center" wrapText="1"/>
      <protection locked="0"/>
    </xf>
    <xf numFmtId="0" fontId="29" fillId="9" borderId="1" xfId="0" applyFont="1" applyFill="1" applyBorder="1" applyAlignment="1" applyProtection="1">
      <alignment horizontal="left" vertical="center" wrapText="1"/>
      <protection locked="0"/>
    </xf>
    <xf numFmtId="164" fontId="27" fillId="0" borderId="1" xfId="0" applyNumberFormat="1" applyFont="1" applyBorder="1" applyAlignment="1" applyProtection="1">
      <alignment horizontal="left" vertical="center" wrapText="1"/>
    </xf>
    <xf numFmtId="164" fontId="27" fillId="0" borderId="7" xfId="0" applyNumberFormat="1"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31" fillId="0" borderId="1" xfId="0" applyFont="1" applyBorder="1" applyAlignment="1" applyProtection="1">
      <alignment horizontal="left" vertical="center" wrapText="1"/>
    </xf>
    <xf numFmtId="0" fontId="27" fillId="0" borderId="15"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7" fillId="0" borderId="15" xfId="0" applyFont="1" applyBorder="1" applyAlignment="1" applyProtection="1">
      <alignment horizontal="left" vertical="center" wrapText="1"/>
    </xf>
    <xf numFmtId="0" fontId="27" fillId="9" borderId="0" xfId="0" applyFont="1" applyFill="1" applyBorder="1" applyAlignment="1" applyProtection="1">
      <alignment horizontal="left" vertical="center" wrapText="1"/>
      <protection locked="0"/>
    </xf>
    <xf numFmtId="0" fontId="27" fillId="0" borderId="0"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166" fontId="27" fillId="9" borderId="0" xfId="0" applyNumberFormat="1" applyFont="1" applyFill="1" applyBorder="1" applyAlignment="1" applyProtection="1">
      <alignment horizontal="left" vertical="center" wrapText="1"/>
      <protection locked="0"/>
    </xf>
    <xf numFmtId="0" fontId="36" fillId="0" borderId="14" xfId="0" applyFont="1" applyBorder="1" applyAlignment="1" applyProtection="1">
      <alignment horizontal="center" vertical="center" wrapText="1"/>
    </xf>
    <xf numFmtId="0" fontId="37" fillId="8" borderId="7" xfId="0" applyFont="1" applyFill="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8" fillId="0" borderId="11" xfId="0" applyFont="1" applyBorder="1" applyAlignment="1" applyProtection="1">
      <alignment horizontal="left" vertical="center" wrapText="1"/>
    </xf>
    <xf numFmtId="0" fontId="39" fillId="0" borderId="1" xfId="0" applyFont="1" applyBorder="1" applyAlignment="1" applyProtection="1">
      <alignment horizontal="left" vertical="center" wrapText="1"/>
    </xf>
    <xf numFmtId="0" fontId="40" fillId="0" borderId="1" xfId="0" applyFont="1" applyBorder="1" applyAlignment="1" applyProtection="1">
      <alignment horizontal="left" vertical="center" wrapText="1"/>
    </xf>
    <xf numFmtId="0" fontId="36" fillId="0" borderId="11" xfId="0" applyFont="1" applyBorder="1" applyAlignment="1" applyProtection="1">
      <alignment horizontal="left" vertical="center" wrapText="1"/>
    </xf>
    <xf numFmtId="0" fontId="41" fillId="0" borderId="1" xfId="0" applyFont="1" applyBorder="1" applyAlignment="1" applyProtection="1">
      <alignment horizontal="left" vertical="center" wrapText="1"/>
    </xf>
    <xf numFmtId="0" fontId="41" fillId="9" borderId="1" xfId="0" applyFont="1" applyFill="1" applyBorder="1" applyAlignment="1" applyProtection="1">
      <alignment horizontal="left" vertical="center" wrapText="1"/>
      <protection locked="0"/>
    </xf>
    <xf numFmtId="0" fontId="39" fillId="9" borderId="7" xfId="0" applyFont="1" applyFill="1" applyBorder="1" applyAlignment="1" applyProtection="1">
      <alignment horizontal="left" vertical="center" wrapText="1"/>
      <protection locked="0"/>
    </xf>
    <xf numFmtId="0" fontId="38" fillId="0" borderId="6" xfId="0" applyFont="1" applyBorder="1" applyAlignment="1" applyProtection="1">
      <alignment horizontal="left" vertical="center" wrapText="1"/>
    </xf>
    <xf numFmtId="164" fontId="38" fillId="0" borderId="7" xfId="0" applyNumberFormat="1" applyFont="1" applyBorder="1" applyAlignment="1" applyProtection="1">
      <alignment horizontal="left" vertical="center" wrapText="1"/>
    </xf>
    <xf numFmtId="164" fontId="38" fillId="0" borderId="1" xfId="0" applyNumberFormat="1" applyFont="1" applyBorder="1" applyAlignment="1" applyProtection="1">
      <alignment horizontal="left" vertical="center" wrapText="1"/>
    </xf>
    <xf numFmtId="0" fontId="38" fillId="0" borderId="7"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36" fillId="0" borderId="15" xfId="0" applyFont="1" applyBorder="1" applyAlignment="1" applyProtection="1">
      <alignment horizontal="center" vertical="center" wrapText="1"/>
    </xf>
    <xf numFmtId="0" fontId="36" fillId="0" borderId="1"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38" fillId="9" borderId="0" xfId="0" applyFont="1" applyFill="1" applyBorder="1" applyAlignment="1" applyProtection="1">
      <alignment horizontal="left" vertical="center" wrapText="1"/>
      <protection locked="0"/>
    </xf>
    <xf numFmtId="166" fontId="38" fillId="9" borderId="0" xfId="0" applyNumberFormat="1" applyFont="1" applyFill="1" applyBorder="1" applyAlignment="1" applyProtection="1">
      <alignment horizontal="left" vertical="center" wrapText="1"/>
      <protection locked="0"/>
    </xf>
    <xf numFmtId="0" fontId="44" fillId="11" borderId="1" xfId="0" applyFont="1" applyFill="1" applyBorder="1" applyAlignment="1" applyProtection="1">
      <alignment horizontal="center" vertical="center" wrapText="1"/>
    </xf>
    <xf numFmtId="1" fontId="45" fillId="12" borderId="1" xfId="0" applyNumberFormat="1" applyFont="1" applyFill="1" applyBorder="1" applyAlignment="1" applyProtection="1">
      <alignment horizontal="center" vertical="center"/>
    </xf>
    <xf numFmtId="0" fontId="0" fillId="13" borderId="0" xfId="0" applyFont="1" applyFill="1" applyBorder="1" applyAlignment="1" applyProtection="1">
      <alignment horizontal="center"/>
    </xf>
    <xf numFmtId="0" fontId="54" fillId="5" borderId="0" xfId="0" applyFont="1" applyFill="1" applyBorder="1" applyAlignment="1" applyProtection="1">
      <alignment horizontal="center" vertical="center" wrapText="1"/>
    </xf>
    <xf numFmtId="0" fontId="55" fillId="5" borderId="0" xfId="0" applyFont="1" applyFill="1" applyBorder="1" applyAlignment="1" applyProtection="1">
      <alignment horizontal="center" vertical="center" wrapText="1"/>
    </xf>
    <xf numFmtId="0" fontId="57" fillId="5" borderId="0" xfId="0" applyFont="1" applyFill="1" applyBorder="1" applyAlignment="1" applyProtection="1">
      <alignment horizontal="center" vertical="center" wrapText="1"/>
    </xf>
    <xf numFmtId="0" fontId="63" fillId="5" borderId="19" xfId="0" applyFont="1" applyFill="1" applyBorder="1" applyAlignment="1" applyProtection="1">
      <alignment horizontal="center" vertical="center" wrapText="1"/>
    </xf>
    <xf numFmtId="0" fontId="57" fillId="5" borderId="22" xfId="0" applyFont="1" applyFill="1" applyBorder="1" applyAlignment="1" applyProtection="1">
      <alignment vertical="center" wrapText="1"/>
    </xf>
    <xf numFmtId="0" fontId="57" fillId="5" borderId="19" xfId="0" applyFont="1" applyFill="1" applyBorder="1" applyAlignment="1" applyProtection="1">
      <alignment vertical="center" wrapText="1"/>
    </xf>
    <xf numFmtId="0" fontId="71" fillId="0" borderId="31" xfId="0" applyFont="1" applyBorder="1" applyAlignment="1" applyProtection="1">
      <alignment horizontal="center" vertical="center" wrapText="1"/>
    </xf>
    <xf numFmtId="0" fontId="66" fillId="6" borderId="0" xfId="0" applyFont="1" applyFill="1" applyBorder="1" applyAlignment="1" applyProtection="1">
      <alignment horizontal="center" vertical="center"/>
    </xf>
    <xf numFmtId="0" fontId="67" fillId="5" borderId="0" xfId="0" applyFont="1" applyFill="1" applyBorder="1" applyAlignment="1" applyProtection="1">
      <alignment horizontal="center" vertical="center" wrapText="1"/>
    </xf>
  </cellXfs>
  <cellStyles count="1">
    <cellStyle name="Normal" xfId="0" builtinId="0"/>
  </cellStyles>
  <dxfs count="4">
    <dxf>
      <font>
        <color rgb="FF9C0006"/>
      </font>
      <fill>
        <patternFill>
          <bgColor rgb="FFFFC7CE"/>
        </patternFill>
      </fill>
    </dxf>
    <dxf>
      <font>
        <b/>
        <i/>
        <color rgb="FFFF0000"/>
      </font>
      <border diagonalUp="0" diagonalDown="0">
        <left style="thin">
          <color rgb="FF9C0006"/>
        </left>
        <right style="thin">
          <color rgb="FF9C0006"/>
        </right>
        <top style="thin">
          <color rgb="FF9C0006"/>
        </top>
        <bottom style="thin">
          <color rgb="FF9C0006"/>
        </bottom>
      </border>
    </dxf>
    <dxf>
      <fill>
        <patternFill>
          <bgColor rgb="FFA8D08D"/>
        </patternFill>
      </fill>
    </dxf>
    <dxf>
      <fill>
        <patternFill>
          <bgColor rgb="FFA8D08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9C5700"/>
      <rgbColor rgb="FFC00000"/>
      <rgbColor rgb="FF008080"/>
      <rgbColor rgb="FFCCCCCC"/>
      <rgbColor rgb="FF808080"/>
      <rgbColor rgb="FF7AD693"/>
      <rgbColor rgb="FFC9211E"/>
      <rgbColor rgb="FFFFFFCC"/>
      <rgbColor rgb="FFEEEEEE"/>
      <rgbColor rgb="FF660066"/>
      <rgbColor rgb="FFFF8080"/>
      <rgbColor rgb="FF1155CC"/>
      <rgbColor rgb="FFD9D9D9"/>
      <rgbColor rgb="FF000080"/>
      <rgbColor rgb="FFFF00FF"/>
      <rgbColor rgb="FF99FF66"/>
      <rgbColor rgb="FF00FFFF"/>
      <rgbColor rgb="FF800080"/>
      <rgbColor rgb="FF82170E"/>
      <rgbColor rgb="FF008080"/>
      <rgbColor rgb="FF0000FF"/>
      <rgbColor rgb="FF00CCFF"/>
      <rgbColor rgb="FFF2F2F2"/>
      <rgbColor rgb="FFEEECE1"/>
      <rgbColor rgb="FFFFEB9C"/>
      <rgbColor rgb="FFA8D08D"/>
      <rgbColor rgb="FFFEF2CD"/>
      <rgbColor rgb="FFCC99FF"/>
      <rgbColor rgb="FFFFC7CE"/>
      <rgbColor rgb="FF3366FF"/>
      <rgbColor rgb="FF46BDC6"/>
      <rgbColor rgb="FF92D050"/>
      <rgbColor rgb="FFFFCC00"/>
      <rgbColor rgb="FFFF9900"/>
      <rgbColor rgb="FFEA4335"/>
      <rgbColor rgb="FF666699"/>
      <rgbColor rgb="FFA5A5A5"/>
      <rgbColor rgb="FF003366"/>
      <rgbColor rgb="FF339966"/>
      <rgbColor rgb="FF003300"/>
      <rgbColor rgb="FF262626"/>
      <rgbColor rgb="FFC32214"/>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561960</xdr:colOff>
      <xdr:row>0</xdr:row>
      <xdr:rowOff>85680</xdr:rowOff>
    </xdr:from>
    <xdr:to>
      <xdr:col>11</xdr:col>
      <xdr:colOff>297000</xdr:colOff>
      <xdr:row>11</xdr:row>
      <xdr:rowOff>100440</xdr:rowOff>
    </xdr:to>
    <xdr:sp macro="" textlink="">
      <xdr:nvSpPr>
        <xdr:cNvPr id="2" name="Shape 3">
          <a:extLst>
            <a:ext uri="{FF2B5EF4-FFF2-40B4-BE49-F238E27FC236}">
              <a16:creationId xmlns:a16="http://schemas.microsoft.com/office/drawing/2014/main" id="{00000000-0008-0000-0000-000002000000}"/>
            </a:ext>
          </a:extLst>
        </xdr:cNvPr>
        <xdr:cNvSpPr/>
      </xdr:nvSpPr>
      <xdr:spPr>
        <a:xfrm>
          <a:off x="561960" y="85680"/>
          <a:ext cx="8606160" cy="2110320"/>
        </a:xfrm>
        <a:prstGeom prst="flowChartPunchedTape">
          <a:avLst/>
        </a:prstGeom>
        <a:solidFill>
          <a:schemeClr val="accent4">
            <a:lumMod val="40000"/>
            <a:lumOff val="60000"/>
          </a:schemeClr>
        </a:solidFill>
        <a:ln w="0">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90000" tIns="46800" rIns="90000" bIns="46800" anchor="ctr">
          <a:noAutofit/>
        </a:bodyPr>
        <a:lstStyle/>
        <a:p>
          <a:pPr algn="ctr">
            <a:lnSpc>
              <a:spcPct val="100000"/>
            </a:lnSpc>
            <a:tabLst>
              <a:tab pos="0" algn="l"/>
            </a:tabLst>
          </a:pPr>
          <a:r>
            <a:rPr lang="en-US" sz="3600" b="1" u="none" strike="noStrike">
              <a:solidFill>
                <a:srgbClr val="FF0000"/>
              </a:solidFill>
              <a:effectLst/>
              <a:uFillTx/>
              <a:latin typeface="Arial"/>
              <a:ea typeface="Arial"/>
            </a:rPr>
            <a:t>KGHMOA</a:t>
          </a:r>
          <a:r>
            <a:rPr lang="en-US" sz="2700" b="0" u="none" strike="noStrike">
              <a:solidFill>
                <a:srgbClr val="FF0000"/>
              </a:solidFill>
              <a:effectLst/>
              <a:uFillTx/>
              <a:latin typeface="Arial"/>
              <a:ea typeface="Arial"/>
            </a:rPr>
            <a:t> </a:t>
          </a:r>
          <a:br/>
          <a:r>
            <a:rPr lang="en-US" sz="2700" b="0" u="none" strike="noStrike">
              <a:solidFill>
                <a:srgbClr val="FF0000"/>
              </a:solidFill>
              <a:effectLst/>
              <a:uFillTx/>
              <a:latin typeface="Arial"/>
              <a:ea typeface="Arial"/>
            </a:rPr>
            <a:t>ANTICIPATORY INCOME TAX STATEMENT FOR THE FY </a:t>
          </a:r>
          <a:r>
            <a:rPr lang="en-US" sz="2700" b="0" u="none" strike="noStrike">
              <a:solidFill>
                <a:srgbClr val="FF0000"/>
              </a:solidFill>
              <a:effectLst/>
              <a:uFillTx/>
              <a:latin typeface="comic"/>
              <a:ea typeface="comic"/>
            </a:rPr>
            <a:t>2026 - 27 (AY 2027-28)</a:t>
          </a:r>
          <a:endParaRPr lang="en-US" sz="2700" b="0" u="none" strike="noStrike">
            <a:effectLst/>
            <a:uFillTx/>
            <a:latin typeface="Times New Roman"/>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ma.co.in/resources/Calculators/Tax_Calculator/cal_Income_Tax.aspx"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showGridLines="0" tabSelected="1" zoomScaleNormal="100" workbookViewId="0">
      <selection activeCell="J13" sqref="J13:O13"/>
    </sheetView>
  </sheetViews>
  <sheetFormatPr defaultColWidth="0" defaultRowHeight="15.75" customHeight="1" zeroHeight="1" x14ac:dyDescent="0.2"/>
  <cols>
    <col min="1" max="17" width="11.42578125" style="1" customWidth="1"/>
    <col min="18" max="18" width="7.7109375" style="1" hidden="1" customWidth="1"/>
    <col min="19" max="16384" width="12.7109375" style="1" hidden="1"/>
  </cols>
  <sheetData>
    <row r="1" spans="1:18" ht="15" customHeight="1" x14ac:dyDescent="0.25">
      <c r="A1" s="2"/>
      <c r="B1" s="2"/>
      <c r="C1" s="2"/>
      <c r="D1" s="2"/>
      <c r="E1" s="2"/>
      <c r="F1" s="2"/>
      <c r="G1" s="2"/>
      <c r="H1" s="2"/>
      <c r="I1" s="2"/>
      <c r="J1" s="2"/>
      <c r="K1" s="2"/>
      <c r="L1" s="2"/>
      <c r="M1" s="2"/>
      <c r="N1" s="2"/>
      <c r="O1" s="2"/>
      <c r="P1" s="2"/>
      <c r="Q1" s="2"/>
      <c r="R1" s="3"/>
    </row>
    <row r="2" spans="1:18" ht="15" customHeight="1" x14ac:dyDescent="0.25">
      <c r="A2" s="2"/>
      <c r="B2" s="2"/>
      <c r="C2" s="2"/>
      <c r="D2" s="2"/>
      <c r="E2" s="2"/>
      <c r="F2" s="2"/>
      <c r="G2" s="2"/>
      <c r="H2" s="2"/>
      <c r="I2" s="2"/>
      <c r="J2" s="2"/>
      <c r="K2" s="2"/>
      <c r="L2" s="2"/>
      <c r="M2" s="2"/>
      <c r="N2" s="2"/>
      <c r="O2" s="2"/>
      <c r="P2" s="2"/>
      <c r="Q2" s="2"/>
      <c r="R2" s="3"/>
    </row>
    <row r="3" spans="1:18" ht="15" customHeight="1" x14ac:dyDescent="0.25">
      <c r="A3" s="2"/>
      <c r="B3" s="2"/>
      <c r="C3" s="2"/>
      <c r="D3" s="2"/>
      <c r="E3" s="2"/>
      <c r="F3" s="2"/>
      <c r="G3" s="2"/>
      <c r="H3" s="2"/>
      <c r="I3" s="2"/>
      <c r="J3" s="2"/>
      <c r="K3" s="2"/>
      <c r="L3" s="2"/>
      <c r="M3" s="2"/>
      <c r="N3" s="2"/>
      <c r="O3" s="2"/>
      <c r="P3" s="2"/>
      <c r="Q3" s="2"/>
      <c r="R3" s="3"/>
    </row>
    <row r="4" spans="1:18" ht="15" customHeight="1" x14ac:dyDescent="0.25">
      <c r="A4" s="2"/>
      <c r="B4" s="2"/>
      <c r="C4" s="2"/>
      <c r="D4" s="2"/>
      <c r="E4" s="2"/>
      <c r="F4" s="2"/>
      <c r="G4" s="2"/>
      <c r="H4" s="2"/>
      <c r="I4" s="2"/>
      <c r="J4" s="2"/>
      <c r="K4" s="2"/>
      <c r="L4" s="2"/>
      <c r="M4" s="2"/>
      <c r="N4" s="2"/>
      <c r="O4" s="2"/>
      <c r="P4" s="2"/>
      <c r="Q4" s="2"/>
      <c r="R4" s="3"/>
    </row>
    <row r="5" spans="1:18" ht="15" customHeight="1" x14ac:dyDescent="0.25">
      <c r="A5" s="2"/>
      <c r="B5" s="2"/>
      <c r="C5" s="2"/>
      <c r="D5" s="2"/>
      <c r="E5" s="2"/>
      <c r="F5" s="2"/>
      <c r="G5" s="2"/>
      <c r="H5" s="2"/>
      <c r="I5" s="2"/>
      <c r="J5" s="2"/>
      <c r="K5" s="2"/>
      <c r="L5" s="2"/>
      <c r="M5" s="2"/>
      <c r="N5" s="2"/>
      <c r="O5" s="2"/>
      <c r="P5" s="2"/>
      <c r="Q5" s="2"/>
      <c r="R5" s="3"/>
    </row>
    <row r="6" spans="1:18" ht="15" customHeight="1" x14ac:dyDescent="0.25">
      <c r="A6" s="2"/>
      <c r="B6" s="2"/>
      <c r="C6" s="2"/>
      <c r="D6" s="2"/>
      <c r="E6" s="2"/>
      <c r="F6" s="2"/>
      <c r="G6" s="2"/>
      <c r="H6" s="2"/>
      <c r="I6" s="2"/>
      <c r="J6" s="2"/>
      <c r="K6" s="2"/>
      <c r="L6" s="2"/>
      <c r="M6" s="2"/>
      <c r="N6" s="2"/>
      <c r="O6" s="2"/>
      <c r="P6" s="2"/>
      <c r="Q6" s="2"/>
      <c r="R6" s="3"/>
    </row>
    <row r="7" spans="1:18" ht="15" customHeight="1" x14ac:dyDescent="0.25">
      <c r="A7" s="2"/>
      <c r="B7" s="2"/>
      <c r="C7" s="2"/>
      <c r="D7" s="2"/>
      <c r="E7" s="2"/>
      <c r="F7" s="2"/>
      <c r="G7" s="2"/>
      <c r="H7" s="2"/>
      <c r="I7" s="2"/>
      <c r="J7" s="2"/>
      <c r="K7" s="2"/>
      <c r="L7" s="2"/>
      <c r="M7" s="2"/>
      <c r="N7" s="2"/>
      <c r="O7" s="2"/>
      <c r="P7" s="2"/>
      <c r="Q7" s="2"/>
      <c r="R7" s="3"/>
    </row>
    <row r="8" spans="1:18" ht="15" customHeight="1" x14ac:dyDescent="0.25">
      <c r="A8" s="2"/>
      <c r="B8" s="2"/>
      <c r="C8" s="2"/>
      <c r="D8" s="2"/>
      <c r="E8" s="2"/>
      <c r="F8" s="2"/>
      <c r="G8" s="2"/>
      <c r="H8" s="2"/>
      <c r="I8" s="2"/>
      <c r="J8" s="2"/>
      <c r="K8" s="2"/>
      <c r="L8" s="2"/>
      <c r="M8" s="2"/>
      <c r="N8" s="2"/>
      <c r="O8" s="2"/>
      <c r="P8" s="2"/>
      <c r="Q8" s="2"/>
      <c r="R8" s="3"/>
    </row>
    <row r="9" spans="1:18" ht="15" customHeight="1" x14ac:dyDescent="0.25">
      <c r="A9" s="2"/>
      <c r="B9" s="2"/>
      <c r="C9" s="2"/>
      <c r="D9" s="2"/>
      <c r="E9" s="2"/>
      <c r="F9" s="2"/>
      <c r="G9" s="2"/>
      <c r="H9" s="2"/>
      <c r="I9" s="2"/>
      <c r="J9" s="2"/>
      <c r="K9" s="2"/>
      <c r="L9" s="2"/>
      <c r="M9" s="2"/>
      <c r="N9" s="2"/>
      <c r="O9" s="2"/>
      <c r="P9" s="2"/>
      <c r="Q9" s="2"/>
      <c r="R9" s="3"/>
    </row>
    <row r="10" spans="1:18" ht="15" customHeight="1" x14ac:dyDescent="0.25">
      <c r="A10" s="2"/>
      <c r="B10" s="2"/>
      <c r="C10" s="2"/>
      <c r="D10" s="2"/>
      <c r="E10" s="2"/>
      <c r="F10" s="2"/>
      <c r="G10" s="2"/>
      <c r="H10" s="2"/>
      <c r="I10" s="2"/>
      <c r="J10" s="2"/>
      <c r="K10" s="2"/>
      <c r="L10" s="2"/>
      <c r="M10" s="2"/>
      <c r="N10" s="2"/>
      <c r="O10" s="2"/>
      <c r="P10" s="2"/>
      <c r="Q10" s="2"/>
      <c r="R10" s="3"/>
    </row>
    <row r="11" spans="1:18" ht="15" customHeight="1" x14ac:dyDescent="0.25">
      <c r="A11" s="2"/>
      <c r="B11" s="2"/>
      <c r="C11" s="2"/>
      <c r="D11" s="2"/>
      <c r="E11" s="2"/>
      <c r="F11" s="2"/>
      <c r="G11" s="2"/>
      <c r="H11" s="2"/>
      <c r="I11" s="2"/>
      <c r="J11" s="2"/>
      <c r="K11" s="2"/>
      <c r="L11" s="2"/>
      <c r="M11" s="2"/>
      <c r="N11" s="2"/>
      <c r="O11" s="2"/>
      <c r="P11" s="2"/>
      <c r="Q11" s="2"/>
      <c r="R11" s="3"/>
    </row>
    <row r="12" spans="1:18" ht="15" customHeight="1" x14ac:dyDescent="0.25">
      <c r="A12" s="2"/>
      <c r="B12" s="2"/>
      <c r="C12" s="2"/>
      <c r="D12" s="2"/>
      <c r="E12" s="2"/>
      <c r="F12" s="2"/>
      <c r="G12" s="2"/>
      <c r="H12" s="2"/>
      <c r="I12" s="2"/>
      <c r="J12" s="2"/>
      <c r="K12" s="2"/>
      <c r="L12" s="2"/>
      <c r="M12" s="2"/>
      <c r="N12" s="2"/>
      <c r="O12" s="2"/>
      <c r="P12" s="2"/>
      <c r="Q12" s="2"/>
      <c r="R12" s="3"/>
    </row>
    <row r="13" spans="1:18" ht="80.25" customHeight="1" x14ac:dyDescent="0.25">
      <c r="A13" s="2"/>
      <c r="B13" s="188" t="s">
        <v>0</v>
      </c>
      <c r="C13" s="188"/>
      <c r="D13" s="188"/>
      <c r="E13" s="188"/>
      <c r="F13" s="188"/>
      <c r="G13" s="188"/>
      <c r="H13" s="2"/>
      <c r="I13" s="2"/>
      <c r="J13" s="188" t="s">
        <v>1</v>
      </c>
      <c r="K13" s="188"/>
      <c r="L13" s="188"/>
      <c r="M13" s="188"/>
      <c r="N13" s="188"/>
      <c r="O13" s="188"/>
      <c r="P13" s="2"/>
      <c r="Q13" s="2"/>
      <c r="R13" s="3"/>
    </row>
    <row r="14" spans="1:18" ht="15" customHeight="1" x14ac:dyDescent="0.25">
      <c r="A14" s="2"/>
      <c r="B14" s="2"/>
      <c r="C14" s="2"/>
      <c r="D14" s="2"/>
      <c r="E14" s="2"/>
      <c r="F14" s="2"/>
      <c r="G14" s="2"/>
      <c r="H14" s="2"/>
      <c r="I14" s="2"/>
      <c r="J14" s="2"/>
      <c r="K14" s="2"/>
      <c r="L14" s="2"/>
      <c r="M14" s="2"/>
      <c r="N14" s="2"/>
      <c r="O14" s="2"/>
      <c r="P14" s="2"/>
      <c r="Q14" s="2"/>
      <c r="R14" s="3"/>
    </row>
    <row r="15" spans="1:18" ht="28.5" customHeight="1" x14ac:dyDescent="0.25">
      <c r="A15" s="2"/>
      <c r="B15" s="4"/>
      <c r="C15" s="2"/>
      <c r="D15" s="2"/>
      <c r="E15" s="2"/>
      <c r="F15" s="2"/>
      <c r="G15" s="189" t="s">
        <v>2</v>
      </c>
      <c r="H15" s="189"/>
      <c r="I15" s="189"/>
      <c r="J15" s="189"/>
      <c r="K15" s="5"/>
      <c r="L15" s="5"/>
      <c r="M15" s="5"/>
      <c r="N15" s="5"/>
      <c r="O15" s="4"/>
      <c r="P15" s="2"/>
      <c r="Q15" s="2"/>
      <c r="R15" s="3"/>
    </row>
    <row r="16" spans="1:18" ht="28.5" customHeight="1" x14ac:dyDescent="0.25">
      <c r="A16" s="2"/>
      <c r="B16" s="2"/>
      <c r="C16" s="2"/>
      <c r="D16" s="2"/>
      <c r="E16" s="2"/>
      <c r="F16" s="2"/>
      <c r="G16" s="190" t="s">
        <v>343</v>
      </c>
      <c r="H16" s="190"/>
      <c r="I16" s="190"/>
      <c r="J16" s="6">
        <v>50</v>
      </c>
      <c r="K16" s="7">
        <f>IF(AND(J16&gt;=80,J16&lt;200),3,IF(AND(J16&gt;=60,J16&lt;80),2,1))</f>
        <v>1</v>
      </c>
      <c r="L16" s="2"/>
      <c r="M16" s="2"/>
      <c r="N16" s="2"/>
      <c r="O16" s="2"/>
      <c r="P16" s="2"/>
      <c r="Q16" s="2"/>
      <c r="R16" s="3"/>
    </row>
    <row r="17" spans="1:18" ht="15" customHeight="1" x14ac:dyDescent="0.25">
      <c r="A17" s="2"/>
      <c r="B17" s="2"/>
      <c r="C17" s="2"/>
      <c r="D17" s="2"/>
      <c r="E17" s="2"/>
      <c r="F17" s="2"/>
      <c r="G17" s="2"/>
      <c r="H17" s="2"/>
      <c r="I17" s="2"/>
      <c r="J17" s="2"/>
      <c r="K17" s="2"/>
      <c r="L17" s="2"/>
      <c r="M17" s="2"/>
      <c r="N17" s="2"/>
      <c r="O17" s="2"/>
      <c r="P17" s="2"/>
      <c r="Q17" s="2"/>
      <c r="R17" s="3"/>
    </row>
    <row r="18" spans="1:18" ht="15" customHeight="1" x14ac:dyDescent="0.25">
      <c r="A18" s="2"/>
      <c r="B18" s="191" t="s">
        <v>3</v>
      </c>
      <c r="C18" s="191"/>
      <c r="D18" s="191"/>
      <c r="E18" s="191"/>
      <c r="F18" s="191"/>
      <c r="G18" s="191"/>
      <c r="H18" s="191"/>
      <c r="I18" s="191"/>
      <c r="J18" s="191"/>
      <c r="K18" s="191"/>
      <c r="L18" s="191"/>
      <c r="M18" s="191"/>
      <c r="N18" s="191"/>
      <c r="O18" s="191"/>
      <c r="P18" s="2"/>
      <c r="Q18" s="2"/>
      <c r="R18" s="3"/>
    </row>
    <row r="19" spans="1:18" ht="15" customHeight="1" x14ac:dyDescent="0.25">
      <c r="A19" s="2"/>
      <c r="B19" s="187" t="s">
        <v>4</v>
      </c>
      <c r="C19" s="187"/>
      <c r="D19" s="187"/>
      <c r="E19" s="187"/>
      <c r="F19" s="187"/>
      <c r="G19" s="187"/>
      <c r="H19" s="187"/>
      <c r="I19" s="187"/>
      <c r="J19" s="187"/>
      <c r="K19" s="187"/>
      <c r="L19" s="187"/>
      <c r="M19" s="187"/>
      <c r="N19" s="187"/>
      <c r="O19" s="187"/>
      <c r="P19" s="2"/>
      <c r="Q19" s="2"/>
      <c r="R19" s="3"/>
    </row>
    <row r="20" spans="1:18" ht="15" customHeight="1" x14ac:dyDescent="0.25">
      <c r="A20" s="2"/>
      <c r="B20" s="2"/>
      <c r="C20" s="2"/>
      <c r="D20" s="2"/>
      <c r="E20" s="2"/>
      <c r="F20" s="2"/>
      <c r="G20" s="2"/>
      <c r="H20" s="2"/>
      <c r="I20" s="2"/>
      <c r="J20" s="2"/>
      <c r="K20" s="2"/>
      <c r="L20" s="2"/>
      <c r="M20" s="2"/>
      <c r="N20" s="2"/>
      <c r="O20" s="2"/>
      <c r="P20" s="2"/>
      <c r="Q20" s="2"/>
      <c r="R20" s="3"/>
    </row>
    <row r="21" spans="1:18" x14ac:dyDescent="0.25">
      <c r="A21" s="2"/>
      <c r="B21" s="2"/>
      <c r="C21" s="2"/>
      <c r="D21" s="2"/>
      <c r="E21" s="2"/>
      <c r="F21" s="2"/>
      <c r="G21" s="2"/>
      <c r="H21" s="2"/>
      <c r="I21" s="2"/>
      <c r="J21" s="2"/>
      <c r="K21" s="2"/>
      <c r="L21" s="2"/>
      <c r="M21" s="2"/>
      <c r="N21" s="2"/>
      <c r="O21" s="2"/>
      <c r="P21" s="2"/>
      <c r="Q21" s="2"/>
      <c r="R21" s="3"/>
    </row>
    <row r="22" spans="1:18" x14ac:dyDescent="0.25">
      <c r="A22" s="2"/>
      <c r="B22" s="2"/>
      <c r="C22" s="2"/>
      <c r="D22" s="2"/>
      <c r="E22" s="2"/>
      <c r="F22" s="2"/>
      <c r="G22" s="2"/>
      <c r="H22" s="2"/>
      <c r="I22" s="2"/>
      <c r="J22" s="2"/>
      <c r="K22" s="2"/>
      <c r="L22" s="2"/>
      <c r="M22" s="2"/>
      <c r="N22" s="2"/>
      <c r="O22" s="2"/>
      <c r="P22" s="2"/>
      <c r="Q22" s="2"/>
      <c r="R22" s="3"/>
    </row>
    <row r="23" spans="1:18" hidden="1" x14ac:dyDescent="0.25">
      <c r="A23" s="3"/>
      <c r="B23" s="3"/>
      <c r="C23" s="3"/>
      <c r="D23" s="3"/>
      <c r="E23" s="3"/>
      <c r="F23" s="3"/>
      <c r="G23" s="3"/>
      <c r="H23" s="3"/>
      <c r="I23" s="3"/>
      <c r="J23" s="3"/>
      <c r="K23" s="3"/>
      <c r="L23" s="3"/>
      <c r="M23" s="3"/>
      <c r="N23" s="3"/>
      <c r="O23" s="3"/>
      <c r="P23" s="3"/>
      <c r="Q23" s="3"/>
      <c r="R23" s="3"/>
    </row>
  </sheetData>
  <sheetProtection algorithmName="SHA-512" hashValue="I2Ek4F/NDsB2UR1eCIbYgSMO9mvIcOBQGEoCmzrZj7j4OWXh5Dn6IM6uFh17bSafKTSmKUGVKiUVE85v4UotPg==" saltValue="+sG2nKi6MFpw9sVNzRbyvQ==" spinCount="100000" sheet="1" objects="1" scenarios="1"/>
  <mergeCells count="6">
    <mergeCell ref="B19:O19"/>
    <mergeCell ref="B13:G13"/>
    <mergeCell ref="J13:O13"/>
    <mergeCell ref="G15:J15"/>
    <mergeCell ref="G16:I16"/>
    <mergeCell ref="B18:O18"/>
  </mergeCells>
  <pageMargins left="0.7" right="0.7" top="0.75" bottom="0.75" header="0.511811023622047" footer="0.511811023622047"/>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2"/>
  <sheetViews>
    <sheetView showGridLines="0" topLeftCell="A16" zoomScaleNormal="100" workbookViewId="0">
      <selection activeCell="L24" sqref="L24:U26"/>
    </sheetView>
  </sheetViews>
  <sheetFormatPr defaultColWidth="0" defaultRowHeight="15.75" customHeight="1" zeroHeight="1" x14ac:dyDescent="0.2"/>
  <cols>
    <col min="1" max="1" width="21.28515625" style="1" customWidth="1"/>
    <col min="2" max="2" width="8.42578125" style="1" customWidth="1"/>
    <col min="3" max="3" width="8.7109375" style="1" customWidth="1"/>
    <col min="4" max="4" width="8" style="1" customWidth="1"/>
    <col min="5" max="6" width="7.85546875" style="1" customWidth="1"/>
    <col min="7" max="7" width="8.28515625" style="1" customWidth="1"/>
    <col min="8" max="8" width="8.5703125" style="1" customWidth="1"/>
    <col min="9" max="10" width="9.140625" style="1" customWidth="1"/>
    <col min="11" max="12" width="8.7109375" style="1" customWidth="1"/>
    <col min="13" max="13" width="7.85546875" style="1" customWidth="1"/>
    <col min="14" max="15" width="7.7109375" style="1" customWidth="1"/>
    <col min="16" max="16" width="8" style="1" customWidth="1"/>
    <col min="17" max="17" width="8.42578125" style="1" customWidth="1"/>
    <col min="18" max="18" width="8.140625" style="1" customWidth="1"/>
    <col min="19" max="19" width="8.7109375" style="1" customWidth="1"/>
    <col min="20" max="20" width="7.42578125" style="1" customWidth="1"/>
    <col min="21" max="21" width="9.28515625" style="1" customWidth="1"/>
    <col min="22" max="22" width="11" style="1" customWidth="1"/>
    <col min="23" max="23" width="10.5703125" style="1" customWidth="1"/>
    <col min="24" max="24" width="13.42578125" style="1" customWidth="1"/>
    <col min="25" max="25" width="7.7109375" style="1" customWidth="1"/>
    <col min="26" max="26" width="7.7109375" style="1" hidden="1" customWidth="1"/>
    <col min="27" max="16384" width="12.7109375" style="1" hidden="1"/>
  </cols>
  <sheetData>
    <row r="1" spans="1:26" ht="15" customHeight="1" x14ac:dyDescent="0.25">
      <c r="A1" s="192" t="s">
        <v>344</v>
      </c>
      <c r="B1" s="192"/>
      <c r="C1" s="192"/>
      <c r="D1" s="192"/>
      <c r="E1" s="192"/>
      <c r="F1" s="192"/>
      <c r="G1" s="192"/>
      <c r="H1" s="192"/>
      <c r="I1" s="192"/>
      <c r="J1" s="192"/>
      <c r="K1" s="192"/>
      <c r="L1" s="192"/>
      <c r="M1" s="192"/>
      <c r="N1" s="192"/>
      <c r="O1" s="192"/>
      <c r="P1" s="192"/>
      <c r="Q1" s="192"/>
      <c r="R1" s="192"/>
      <c r="S1" s="192"/>
      <c r="T1" s="192"/>
      <c r="U1" s="192"/>
      <c r="V1" s="193"/>
      <c r="W1" s="193"/>
      <c r="X1" s="193"/>
      <c r="Y1" s="8"/>
      <c r="Z1" s="8"/>
    </row>
    <row r="2" spans="1:26" ht="14.25" customHeight="1" x14ac:dyDescent="0.25">
      <c r="A2" s="194" t="s">
        <v>5</v>
      </c>
      <c r="B2" s="194"/>
      <c r="C2" s="195" t="str">
        <f>Home!B13</f>
        <v>Name, Designation &amp; Official Address ( Pls Fill)</v>
      </c>
      <c r="D2" s="195"/>
      <c r="E2" s="195"/>
      <c r="F2" s="195"/>
      <c r="G2" s="195"/>
      <c r="H2" s="195"/>
      <c r="I2" s="195"/>
      <c r="J2" s="195"/>
      <c r="K2" s="195"/>
      <c r="L2" s="195"/>
      <c r="M2" s="195"/>
      <c r="N2" s="195"/>
      <c r="O2" s="195"/>
      <c r="P2" s="195"/>
      <c r="Q2" s="195"/>
      <c r="R2" s="195"/>
      <c r="S2" s="195"/>
      <c r="T2" s="195"/>
      <c r="U2" s="195"/>
      <c r="V2" s="193"/>
      <c r="W2" s="193"/>
      <c r="X2" s="193"/>
      <c r="Y2" s="8"/>
      <c r="Z2" s="8"/>
    </row>
    <row r="3" spans="1:26" ht="14.25" customHeight="1" x14ac:dyDescent="0.25">
      <c r="A3" s="194"/>
      <c r="B3" s="194"/>
      <c r="C3" s="195"/>
      <c r="D3" s="195"/>
      <c r="E3" s="195"/>
      <c r="F3" s="195"/>
      <c r="G3" s="195"/>
      <c r="H3" s="195"/>
      <c r="I3" s="195"/>
      <c r="J3" s="195"/>
      <c r="K3" s="195"/>
      <c r="L3" s="195"/>
      <c r="M3" s="195"/>
      <c r="N3" s="195"/>
      <c r="O3" s="195"/>
      <c r="P3" s="195"/>
      <c r="Q3" s="195"/>
      <c r="R3" s="195"/>
      <c r="S3" s="195"/>
      <c r="T3" s="195"/>
      <c r="U3" s="195"/>
      <c r="V3" s="193"/>
      <c r="W3" s="193"/>
      <c r="X3" s="193"/>
      <c r="Y3" s="8"/>
      <c r="Z3" s="8"/>
    </row>
    <row r="4" spans="1:26" s="11" customFormat="1" ht="55.5" customHeight="1" x14ac:dyDescent="0.2">
      <c r="A4" s="9" t="s">
        <v>6</v>
      </c>
      <c r="B4" s="9" t="s">
        <v>7</v>
      </c>
      <c r="C4" s="9" t="s">
        <v>8</v>
      </c>
      <c r="D4" s="9" t="s">
        <v>9</v>
      </c>
      <c r="E4" s="9" t="s">
        <v>10</v>
      </c>
      <c r="F4" s="9" t="s">
        <v>11</v>
      </c>
      <c r="G4" s="9" t="s">
        <v>12</v>
      </c>
      <c r="H4" s="9" t="s">
        <v>13</v>
      </c>
      <c r="I4" s="9" t="s">
        <v>14</v>
      </c>
      <c r="J4" s="9" t="s">
        <v>15</v>
      </c>
      <c r="K4" s="9" t="s">
        <v>16</v>
      </c>
      <c r="L4" s="9" t="s">
        <v>17</v>
      </c>
      <c r="M4" s="9" t="s">
        <v>18</v>
      </c>
      <c r="N4" s="9" t="s">
        <v>19</v>
      </c>
      <c r="O4" s="9" t="s">
        <v>20</v>
      </c>
      <c r="P4" s="9" t="s">
        <v>21</v>
      </c>
      <c r="Q4" s="9" t="s">
        <v>22</v>
      </c>
      <c r="R4" s="9" t="s">
        <v>23</v>
      </c>
      <c r="S4" s="9" t="s">
        <v>24</v>
      </c>
      <c r="T4" s="9" t="s">
        <v>25</v>
      </c>
      <c r="U4" s="9" t="s">
        <v>26</v>
      </c>
      <c r="V4" s="9" t="s">
        <v>27</v>
      </c>
      <c r="W4" s="9" t="s">
        <v>28</v>
      </c>
      <c r="X4" s="9" t="s">
        <v>29</v>
      </c>
      <c r="Y4" s="10"/>
      <c r="Z4" s="10"/>
    </row>
    <row r="5" spans="1:26" ht="15" customHeight="1" x14ac:dyDescent="0.25">
      <c r="A5" s="12">
        <v>46082</v>
      </c>
      <c r="B5" s="13"/>
      <c r="C5" s="13"/>
      <c r="D5" s="13"/>
      <c r="E5" s="13"/>
      <c r="F5" s="13"/>
      <c r="G5" s="13"/>
      <c r="H5" s="13"/>
      <c r="I5" s="13"/>
      <c r="J5" s="14"/>
      <c r="K5" s="15">
        <f t="shared" ref="K5:K26" si="0">ROUND(SUM(B5:J5),0)</f>
        <v>0</v>
      </c>
      <c r="L5" s="16"/>
      <c r="M5" s="16"/>
      <c r="N5" s="16"/>
      <c r="O5" s="16"/>
      <c r="P5" s="16"/>
      <c r="Q5" s="16"/>
      <c r="R5" s="16"/>
      <c r="S5" s="16"/>
      <c r="T5" s="16"/>
      <c r="U5" s="16"/>
      <c r="V5" s="15">
        <f t="shared" ref="V5:V26" si="1">SUM(L5:U5)</f>
        <v>0</v>
      </c>
      <c r="W5" s="15">
        <f t="shared" ref="W5:W26" si="2">K5-V5</f>
        <v>0</v>
      </c>
      <c r="X5" s="17"/>
      <c r="Y5" s="3"/>
      <c r="Z5" s="3"/>
    </row>
    <row r="6" spans="1:26" ht="15" customHeight="1" x14ac:dyDescent="0.25">
      <c r="A6" s="12">
        <v>46113</v>
      </c>
      <c r="B6" s="13"/>
      <c r="C6" s="13"/>
      <c r="D6" s="13"/>
      <c r="E6" s="13"/>
      <c r="F6" s="13"/>
      <c r="G6" s="13"/>
      <c r="H6" s="13"/>
      <c r="I6" s="13"/>
      <c r="J6" s="13"/>
      <c r="K6" s="15">
        <f t="shared" si="0"/>
        <v>0</v>
      </c>
      <c r="L6" s="16"/>
      <c r="M6" s="16"/>
      <c r="N6" s="16"/>
      <c r="O6" s="16"/>
      <c r="P6" s="16"/>
      <c r="Q6" s="16"/>
      <c r="R6" s="16"/>
      <c r="S6" s="16"/>
      <c r="T6" s="16"/>
      <c r="U6" s="16"/>
      <c r="V6" s="15">
        <f t="shared" si="1"/>
        <v>0</v>
      </c>
      <c r="W6" s="15">
        <f t="shared" si="2"/>
        <v>0</v>
      </c>
      <c r="X6" s="17"/>
      <c r="Y6" s="3"/>
      <c r="Z6" s="3"/>
    </row>
    <row r="7" spans="1:26" ht="15" customHeight="1" x14ac:dyDescent="0.25">
      <c r="A7" s="12">
        <v>46143</v>
      </c>
      <c r="B7" s="13"/>
      <c r="C7" s="13"/>
      <c r="D7" s="13"/>
      <c r="E7" s="13"/>
      <c r="F7" s="13"/>
      <c r="G7" s="13"/>
      <c r="H7" s="13"/>
      <c r="I7" s="13"/>
      <c r="J7" s="13"/>
      <c r="K7" s="15">
        <f t="shared" si="0"/>
        <v>0</v>
      </c>
      <c r="L7" s="16"/>
      <c r="M7" s="16"/>
      <c r="N7" s="16"/>
      <c r="O7" s="16"/>
      <c r="P7" s="16"/>
      <c r="Q7" s="16"/>
      <c r="R7" s="16"/>
      <c r="S7" s="16"/>
      <c r="T7" s="16"/>
      <c r="U7" s="16"/>
      <c r="V7" s="15">
        <f t="shared" si="1"/>
        <v>0</v>
      </c>
      <c r="W7" s="15">
        <f t="shared" si="2"/>
        <v>0</v>
      </c>
      <c r="X7" s="17"/>
      <c r="Y7" s="3"/>
      <c r="Z7" s="3"/>
    </row>
    <row r="8" spans="1:26" ht="15" customHeight="1" x14ac:dyDescent="0.25">
      <c r="A8" s="12">
        <v>46174</v>
      </c>
      <c r="B8" s="13"/>
      <c r="C8" s="13"/>
      <c r="D8" s="13"/>
      <c r="E8" s="13"/>
      <c r="F8" s="13"/>
      <c r="G8" s="13"/>
      <c r="H8" s="13"/>
      <c r="I8" s="13"/>
      <c r="J8" s="13"/>
      <c r="K8" s="15">
        <f t="shared" si="0"/>
        <v>0</v>
      </c>
      <c r="L8" s="16"/>
      <c r="M8" s="16"/>
      <c r="N8" s="16"/>
      <c r="O8" s="16"/>
      <c r="P8" s="16"/>
      <c r="Q8" s="16"/>
      <c r="R8" s="16"/>
      <c r="S8" s="16"/>
      <c r="T8" s="16"/>
      <c r="U8" s="16"/>
      <c r="V8" s="15">
        <f t="shared" si="1"/>
        <v>0</v>
      </c>
      <c r="W8" s="15">
        <f t="shared" si="2"/>
        <v>0</v>
      </c>
      <c r="X8" s="17"/>
      <c r="Y8" s="3"/>
      <c r="Z8" s="3"/>
    </row>
    <row r="9" spans="1:26" ht="15" customHeight="1" x14ac:dyDescent="0.25">
      <c r="A9" s="12">
        <v>46204</v>
      </c>
      <c r="B9" s="13"/>
      <c r="C9" s="13"/>
      <c r="D9" s="13"/>
      <c r="E9" s="13"/>
      <c r="F9" s="13"/>
      <c r="G9" s="13"/>
      <c r="H9" s="13"/>
      <c r="I9" s="13"/>
      <c r="J9" s="13"/>
      <c r="K9" s="15">
        <f t="shared" si="0"/>
        <v>0</v>
      </c>
      <c r="L9" s="16"/>
      <c r="M9" s="16"/>
      <c r="N9" s="16"/>
      <c r="O9" s="16"/>
      <c r="P9" s="16"/>
      <c r="Q9" s="16"/>
      <c r="R9" s="16"/>
      <c r="S9" s="16"/>
      <c r="T9" s="16"/>
      <c r="U9" s="16"/>
      <c r="V9" s="15">
        <f t="shared" si="1"/>
        <v>0</v>
      </c>
      <c r="W9" s="15">
        <f t="shared" si="2"/>
        <v>0</v>
      </c>
      <c r="X9" s="17"/>
      <c r="Y9" s="3"/>
      <c r="Z9" s="3"/>
    </row>
    <row r="10" spans="1:26" ht="15" customHeight="1" x14ac:dyDescent="0.25">
      <c r="A10" s="12">
        <v>46235</v>
      </c>
      <c r="B10" s="13"/>
      <c r="C10" s="13"/>
      <c r="D10" s="13"/>
      <c r="E10" s="13"/>
      <c r="F10" s="13"/>
      <c r="G10" s="13"/>
      <c r="H10" s="13"/>
      <c r="I10" s="13"/>
      <c r="J10" s="13"/>
      <c r="K10" s="15">
        <f t="shared" si="0"/>
        <v>0</v>
      </c>
      <c r="L10" s="16"/>
      <c r="M10" s="16"/>
      <c r="N10" s="16"/>
      <c r="O10" s="16"/>
      <c r="P10" s="16"/>
      <c r="Q10" s="16"/>
      <c r="R10" s="16"/>
      <c r="S10" s="16"/>
      <c r="T10" s="16"/>
      <c r="U10" s="16"/>
      <c r="V10" s="15">
        <f t="shared" si="1"/>
        <v>0</v>
      </c>
      <c r="W10" s="15">
        <f t="shared" si="2"/>
        <v>0</v>
      </c>
      <c r="X10" s="17"/>
      <c r="Y10" s="3"/>
      <c r="Z10" s="3"/>
    </row>
    <row r="11" spans="1:26" ht="15" customHeight="1" x14ac:dyDescent="0.25">
      <c r="A11" s="12">
        <v>46266</v>
      </c>
      <c r="B11" s="13"/>
      <c r="C11" s="13"/>
      <c r="D11" s="13"/>
      <c r="E11" s="13"/>
      <c r="F11" s="13"/>
      <c r="G11" s="13"/>
      <c r="H11" s="13"/>
      <c r="I11" s="13"/>
      <c r="J11" s="13"/>
      <c r="K11" s="15">
        <f t="shared" si="0"/>
        <v>0</v>
      </c>
      <c r="L11" s="16"/>
      <c r="M11" s="16"/>
      <c r="N11" s="16"/>
      <c r="O11" s="16"/>
      <c r="P11" s="16"/>
      <c r="Q11" s="16"/>
      <c r="R11" s="16"/>
      <c r="S11" s="16"/>
      <c r="T11" s="16"/>
      <c r="U11" s="16"/>
      <c r="V11" s="15">
        <f t="shared" si="1"/>
        <v>0</v>
      </c>
      <c r="W11" s="15">
        <f t="shared" si="2"/>
        <v>0</v>
      </c>
      <c r="X11" s="17"/>
      <c r="Y11" s="3"/>
      <c r="Z11" s="3"/>
    </row>
    <row r="12" spans="1:26" ht="15" customHeight="1" x14ac:dyDescent="0.25">
      <c r="A12" s="12">
        <v>46296</v>
      </c>
      <c r="B12" s="13"/>
      <c r="C12" s="13"/>
      <c r="D12" s="13"/>
      <c r="E12" s="13"/>
      <c r="F12" s="13"/>
      <c r="G12" s="13"/>
      <c r="H12" s="13"/>
      <c r="I12" s="13"/>
      <c r="J12" s="13"/>
      <c r="K12" s="15">
        <f t="shared" si="0"/>
        <v>0</v>
      </c>
      <c r="L12" s="16"/>
      <c r="M12" s="16"/>
      <c r="N12" s="16"/>
      <c r="O12" s="16"/>
      <c r="P12" s="16"/>
      <c r="Q12" s="16"/>
      <c r="R12" s="16"/>
      <c r="S12" s="16"/>
      <c r="T12" s="16"/>
      <c r="U12" s="16"/>
      <c r="V12" s="15">
        <f t="shared" si="1"/>
        <v>0</v>
      </c>
      <c r="W12" s="15">
        <f t="shared" si="2"/>
        <v>0</v>
      </c>
      <c r="X12" s="17"/>
      <c r="Y12" s="3"/>
      <c r="Z12" s="3"/>
    </row>
    <row r="13" spans="1:26" ht="15" customHeight="1" x14ac:dyDescent="0.25">
      <c r="A13" s="12">
        <v>46327</v>
      </c>
      <c r="B13" s="13"/>
      <c r="C13" s="13"/>
      <c r="D13" s="13"/>
      <c r="E13" s="13"/>
      <c r="F13" s="13"/>
      <c r="G13" s="13"/>
      <c r="H13" s="13"/>
      <c r="I13" s="13"/>
      <c r="J13" s="13"/>
      <c r="K13" s="15">
        <f t="shared" si="0"/>
        <v>0</v>
      </c>
      <c r="L13" s="16"/>
      <c r="M13" s="16"/>
      <c r="N13" s="16"/>
      <c r="O13" s="16"/>
      <c r="P13" s="16"/>
      <c r="Q13" s="16"/>
      <c r="R13" s="16"/>
      <c r="S13" s="16"/>
      <c r="T13" s="16"/>
      <c r="U13" s="16"/>
      <c r="V13" s="15">
        <f t="shared" si="1"/>
        <v>0</v>
      </c>
      <c r="W13" s="15">
        <f t="shared" si="2"/>
        <v>0</v>
      </c>
      <c r="X13" s="17"/>
      <c r="Y13" s="3"/>
      <c r="Z13" s="3"/>
    </row>
    <row r="14" spans="1:26" ht="15" customHeight="1" x14ac:dyDescent="0.25">
      <c r="A14" s="12">
        <v>46357</v>
      </c>
      <c r="B14" s="13"/>
      <c r="C14" s="13"/>
      <c r="D14" s="13"/>
      <c r="E14" s="13"/>
      <c r="F14" s="13"/>
      <c r="G14" s="13"/>
      <c r="H14" s="13"/>
      <c r="I14" s="13"/>
      <c r="J14" s="13"/>
      <c r="K14" s="15">
        <f t="shared" si="0"/>
        <v>0</v>
      </c>
      <c r="L14" s="16"/>
      <c r="M14" s="16"/>
      <c r="N14" s="16"/>
      <c r="O14" s="16"/>
      <c r="P14" s="16"/>
      <c r="Q14" s="16"/>
      <c r="R14" s="16"/>
      <c r="S14" s="16"/>
      <c r="T14" s="16"/>
      <c r="U14" s="16"/>
      <c r="V14" s="15">
        <f t="shared" si="1"/>
        <v>0</v>
      </c>
      <c r="W14" s="15">
        <f t="shared" si="2"/>
        <v>0</v>
      </c>
      <c r="X14" s="17"/>
      <c r="Y14" s="3"/>
      <c r="Z14" s="3"/>
    </row>
    <row r="15" spans="1:26" ht="15" customHeight="1" x14ac:dyDescent="0.25">
      <c r="A15" s="12">
        <v>46388</v>
      </c>
      <c r="B15" s="13"/>
      <c r="C15" s="13"/>
      <c r="D15" s="13"/>
      <c r="E15" s="13"/>
      <c r="F15" s="13"/>
      <c r="G15" s="13"/>
      <c r="H15" s="13"/>
      <c r="I15" s="13"/>
      <c r="J15" s="13"/>
      <c r="K15" s="15">
        <f t="shared" si="0"/>
        <v>0</v>
      </c>
      <c r="L15" s="16"/>
      <c r="M15" s="16"/>
      <c r="N15" s="16"/>
      <c r="O15" s="16"/>
      <c r="P15" s="16"/>
      <c r="Q15" s="16"/>
      <c r="R15" s="16"/>
      <c r="S15" s="16"/>
      <c r="T15" s="16"/>
      <c r="U15" s="16"/>
      <c r="V15" s="15">
        <f t="shared" si="1"/>
        <v>0</v>
      </c>
      <c r="W15" s="15">
        <f t="shared" si="2"/>
        <v>0</v>
      </c>
      <c r="X15" s="17"/>
      <c r="Y15" s="3"/>
      <c r="Z15" s="3"/>
    </row>
    <row r="16" spans="1:26" ht="15" customHeight="1" x14ac:dyDescent="0.25">
      <c r="A16" s="12">
        <v>46419</v>
      </c>
      <c r="B16" s="13"/>
      <c r="C16" s="13"/>
      <c r="D16" s="13"/>
      <c r="E16" s="13"/>
      <c r="F16" s="13"/>
      <c r="G16" s="13"/>
      <c r="H16" s="13"/>
      <c r="I16" s="13"/>
      <c r="J16" s="13"/>
      <c r="K16" s="15">
        <f t="shared" si="0"/>
        <v>0</v>
      </c>
      <c r="L16" s="16"/>
      <c r="M16" s="16"/>
      <c r="N16" s="16"/>
      <c r="O16" s="16"/>
      <c r="P16" s="16"/>
      <c r="Q16" s="16"/>
      <c r="R16" s="16"/>
      <c r="S16" s="16"/>
      <c r="T16" s="16"/>
      <c r="U16" s="16"/>
      <c r="V16" s="15">
        <f t="shared" si="1"/>
        <v>0</v>
      </c>
      <c r="W16" s="15">
        <f t="shared" si="2"/>
        <v>0</v>
      </c>
      <c r="X16" s="17"/>
      <c r="Y16" s="3"/>
      <c r="Z16" s="3"/>
    </row>
    <row r="17" spans="1:26" ht="15" customHeight="1" x14ac:dyDescent="0.25">
      <c r="A17" s="18" t="s">
        <v>30</v>
      </c>
      <c r="B17" s="13"/>
      <c r="C17" s="13"/>
      <c r="D17" s="13"/>
      <c r="E17" s="13"/>
      <c r="F17" s="13"/>
      <c r="G17" s="13"/>
      <c r="H17" s="13"/>
      <c r="I17" s="13"/>
      <c r="J17" s="13"/>
      <c r="K17" s="15">
        <f t="shared" si="0"/>
        <v>0</v>
      </c>
      <c r="L17" s="13"/>
      <c r="M17" s="13"/>
      <c r="N17" s="13"/>
      <c r="O17" s="13"/>
      <c r="P17" s="13"/>
      <c r="Q17" s="13"/>
      <c r="R17" s="13"/>
      <c r="S17" s="13"/>
      <c r="T17" s="13"/>
      <c r="U17" s="13"/>
      <c r="V17" s="15">
        <f t="shared" si="1"/>
        <v>0</v>
      </c>
      <c r="W17" s="15">
        <f t="shared" si="2"/>
        <v>0</v>
      </c>
      <c r="X17" s="19"/>
      <c r="Y17" s="3"/>
      <c r="Z17" s="3"/>
    </row>
    <row r="18" spans="1:26" ht="15" customHeight="1" x14ac:dyDescent="0.25">
      <c r="A18" s="18" t="s">
        <v>31</v>
      </c>
      <c r="B18" s="13"/>
      <c r="C18" s="186"/>
      <c r="D18" s="13"/>
      <c r="E18" s="186"/>
      <c r="F18" s="13"/>
      <c r="G18" s="13"/>
      <c r="H18" s="13"/>
      <c r="I18" s="13"/>
      <c r="J18" s="13"/>
      <c r="K18" s="15">
        <f t="shared" si="0"/>
        <v>0</v>
      </c>
      <c r="L18" s="13"/>
      <c r="M18" s="13"/>
      <c r="N18" s="13"/>
      <c r="O18" s="13"/>
      <c r="P18" s="13"/>
      <c r="Q18" s="13"/>
      <c r="R18" s="13"/>
      <c r="S18" s="13"/>
      <c r="T18" s="13"/>
      <c r="U18" s="13"/>
      <c r="V18" s="15">
        <f t="shared" si="1"/>
        <v>0</v>
      </c>
      <c r="W18" s="15">
        <f t="shared" si="2"/>
        <v>0</v>
      </c>
      <c r="X18" s="19"/>
      <c r="Y18" s="3"/>
      <c r="Z18" s="3"/>
    </row>
    <row r="19" spans="1:26" ht="15" customHeight="1" x14ac:dyDescent="0.25">
      <c r="A19" s="18" t="s">
        <v>32</v>
      </c>
      <c r="B19" s="13"/>
      <c r="C19" s="13"/>
      <c r="D19" s="13"/>
      <c r="E19" s="13"/>
      <c r="F19" s="13"/>
      <c r="G19" s="13"/>
      <c r="H19" s="13"/>
      <c r="I19" s="13"/>
      <c r="J19" s="13"/>
      <c r="K19" s="15">
        <f t="shared" si="0"/>
        <v>0</v>
      </c>
      <c r="L19" s="13"/>
      <c r="M19" s="13"/>
      <c r="N19" s="13"/>
      <c r="O19" s="13"/>
      <c r="P19" s="13"/>
      <c r="Q19" s="13"/>
      <c r="R19" s="13"/>
      <c r="S19" s="13"/>
      <c r="T19" s="13"/>
      <c r="U19" s="13"/>
      <c r="V19" s="15">
        <f t="shared" si="1"/>
        <v>0</v>
      </c>
      <c r="W19" s="15">
        <f t="shared" si="2"/>
        <v>0</v>
      </c>
      <c r="X19" s="19"/>
      <c r="Y19" s="3"/>
      <c r="Z19" s="3"/>
    </row>
    <row r="20" spans="1:26" ht="33.75" customHeight="1" x14ac:dyDescent="0.25">
      <c r="A20" s="20" t="s">
        <v>33</v>
      </c>
      <c r="B20" s="13"/>
      <c r="C20" s="13"/>
      <c r="D20" s="13"/>
      <c r="E20" s="13"/>
      <c r="F20" s="13"/>
      <c r="G20" s="13"/>
      <c r="H20" s="13"/>
      <c r="I20" s="13"/>
      <c r="J20" s="13"/>
      <c r="K20" s="15">
        <f t="shared" si="0"/>
        <v>0</v>
      </c>
      <c r="L20" s="13"/>
      <c r="M20" s="13"/>
      <c r="N20" s="13"/>
      <c r="O20" s="13"/>
      <c r="P20" s="13"/>
      <c r="Q20" s="13"/>
      <c r="R20" s="13"/>
      <c r="S20" s="13"/>
      <c r="T20" s="13"/>
      <c r="U20" s="13"/>
      <c r="V20" s="15">
        <f t="shared" si="1"/>
        <v>0</v>
      </c>
      <c r="W20" s="15">
        <f t="shared" si="2"/>
        <v>0</v>
      </c>
      <c r="X20" s="19"/>
      <c r="Y20" s="3"/>
      <c r="Z20" s="3"/>
    </row>
    <row r="21" spans="1:26" ht="33.75" customHeight="1" x14ac:dyDescent="0.25">
      <c r="A21" s="20" t="s">
        <v>34</v>
      </c>
      <c r="B21" s="13"/>
      <c r="C21" s="13"/>
      <c r="D21" s="13"/>
      <c r="E21" s="13"/>
      <c r="F21" s="13"/>
      <c r="G21" s="13"/>
      <c r="H21" s="13"/>
      <c r="I21" s="13"/>
      <c r="J21" s="13"/>
      <c r="K21" s="15">
        <f t="shared" si="0"/>
        <v>0</v>
      </c>
      <c r="L21" s="13"/>
      <c r="M21" s="13"/>
      <c r="N21" s="13"/>
      <c r="O21" s="13"/>
      <c r="P21" s="13"/>
      <c r="Q21" s="13"/>
      <c r="R21" s="13"/>
      <c r="S21" s="13"/>
      <c r="T21" s="13"/>
      <c r="U21" s="13"/>
      <c r="V21" s="15">
        <f t="shared" si="1"/>
        <v>0</v>
      </c>
      <c r="W21" s="15">
        <f t="shared" si="2"/>
        <v>0</v>
      </c>
      <c r="X21" s="19"/>
      <c r="Y21" s="3"/>
      <c r="Z21" s="3"/>
    </row>
    <row r="22" spans="1:26" ht="33.75" customHeight="1" x14ac:dyDescent="0.25">
      <c r="A22" s="20" t="s">
        <v>35</v>
      </c>
      <c r="B22" s="13"/>
      <c r="C22" s="13"/>
      <c r="D22" s="13"/>
      <c r="E22" s="13"/>
      <c r="F22" s="13"/>
      <c r="G22" s="13"/>
      <c r="H22" s="13"/>
      <c r="I22" s="13"/>
      <c r="J22" s="13"/>
      <c r="K22" s="15">
        <f t="shared" si="0"/>
        <v>0</v>
      </c>
      <c r="L22" s="13" t="s">
        <v>341</v>
      </c>
      <c r="M22" s="13"/>
      <c r="N22" s="13"/>
      <c r="O22" s="13"/>
      <c r="P22" s="13"/>
      <c r="Q22" s="13"/>
      <c r="R22" s="13"/>
      <c r="S22" s="13"/>
      <c r="T22" s="13"/>
      <c r="U22" s="13"/>
      <c r="V22" s="15">
        <f t="shared" si="1"/>
        <v>0</v>
      </c>
      <c r="W22" s="15">
        <f t="shared" si="2"/>
        <v>0</v>
      </c>
      <c r="X22" s="19"/>
      <c r="Y22" s="3"/>
      <c r="Z22" s="3"/>
    </row>
    <row r="23" spans="1:26" ht="33.75" customHeight="1" x14ac:dyDescent="0.25">
      <c r="A23" s="20" t="s">
        <v>36</v>
      </c>
      <c r="B23" s="13"/>
      <c r="C23" s="13"/>
      <c r="D23" s="13"/>
      <c r="E23" s="13"/>
      <c r="F23" s="13"/>
      <c r="G23" s="13"/>
      <c r="H23" s="13"/>
      <c r="I23" s="13"/>
      <c r="J23" s="13"/>
      <c r="K23" s="15">
        <f t="shared" si="0"/>
        <v>0</v>
      </c>
      <c r="L23" s="13"/>
      <c r="M23" s="13"/>
      <c r="N23" s="13"/>
      <c r="O23" s="13"/>
      <c r="P23" s="13"/>
      <c r="Q23" s="13"/>
      <c r="R23" s="13"/>
      <c r="S23" s="13"/>
      <c r="T23" s="13"/>
      <c r="U23" s="13"/>
      <c r="V23" s="15">
        <f t="shared" si="1"/>
        <v>0</v>
      </c>
      <c r="W23" s="15">
        <f t="shared" si="2"/>
        <v>0</v>
      </c>
      <c r="X23" s="19"/>
      <c r="Y23" s="3"/>
      <c r="Z23" s="3"/>
    </row>
    <row r="24" spans="1:26" ht="33.75" customHeight="1" x14ac:dyDescent="0.25">
      <c r="A24" s="20" t="s">
        <v>37</v>
      </c>
      <c r="B24" s="13"/>
      <c r="C24" s="13"/>
      <c r="D24" s="13"/>
      <c r="E24" s="13"/>
      <c r="F24" s="13"/>
      <c r="G24" s="13"/>
      <c r="H24" s="13"/>
      <c r="I24" s="13"/>
      <c r="J24" s="13"/>
      <c r="K24" s="15">
        <f t="shared" si="0"/>
        <v>0</v>
      </c>
      <c r="L24" s="13"/>
      <c r="M24" s="13"/>
      <c r="N24" s="13"/>
      <c r="O24" s="13"/>
      <c r="P24" s="13"/>
      <c r="Q24" s="13"/>
      <c r="R24" s="13"/>
      <c r="S24" s="13"/>
      <c r="T24" s="13"/>
      <c r="U24" s="13"/>
      <c r="V24" s="15">
        <f t="shared" si="1"/>
        <v>0</v>
      </c>
      <c r="W24" s="15">
        <f t="shared" si="2"/>
        <v>0</v>
      </c>
      <c r="X24" s="19"/>
      <c r="Y24" s="3"/>
      <c r="Z24" s="3"/>
    </row>
    <row r="25" spans="1:26" ht="33.75" customHeight="1" x14ac:dyDescent="0.25">
      <c r="A25" s="20" t="s">
        <v>38</v>
      </c>
      <c r="B25" s="13"/>
      <c r="C25" s="13"/>
      <c r="D25" s="13"/>
      <c r="E25" s="13"/>
      <c r="F25" s="13"/>
      <c r="G25" s="13"/>
      <c r="H25" s="13"/>
      <c r="I25" s="13"/>
      <c r="J25" s="13"/>
      <c r="K25" s="15">
        <f t="shared" si="0"/>
        <v>0</v>
      </c>
      <c r="L25" s="13"/>
      <c r="M25" s="13"/>
      <c r="N25" s="13"/>
      <c r="O25" s="13"/>
      <c r="P25" s="13"/>
      <c r="Q25" s="13"/>
      <c r="R25" s="13"/>
      <c r="S25" s="13"/>
      <c r="T25" s="13"/>
      <c r="U25" s="13"/>
      <c r="V25" s="15">
        <f t="shared" si="1"/>
        <v>0</v>
      </c>
      <c r="W25" s="15">
        <f t="shared" si="2"/>
        <v>0</v>
      </c>
      <c r="X25" s="19"/>
      <c r="Y25" s="3"/>
      <c r="Z25" s="3"/>
    </row>
    <row r="26" spans="1:26" ht="33.75" customHeight="1" x14ac:dyDescent="0.25">
      <c r="A26" s="20" t="s">
        <v>39</v>
      </c>
      <c r="B26" s="13"/>
      <c r="C26" s="13"/>
      <c r="D26" s="13"/>
      <c r="E26" s="13"/>
      <c r="F26" s="13"/>
      <c r="G26" s="13"/>
      <c r="H26" s="13"/>
      <c r="I26" s="13"/>
      <c r="J26" s="13"/>
      <c r="K26" s="15">
        <f t="shared" si="0"/>
        <v>0</v>
      </c>
      <c r="L26" s="13"/>
      <c r="M26" s="13"/>
      <c r="N26" s="13"/>
      <c r="O26" s="13"/>
      <c r="P26" s="13"/>
      <c r="Q26" s="13"/>
      <c r="R26" s="13"/>
      <c r="S26" s="13"/>
      <c r="T26" s="13"/>
      <c r="U26" s="13"/>
      <c r="V26" s="15">
        <f t="shared" si="1"/>
        <v>0</v>
      </c>
      <c r="W26" s="15">
        <f t="shared" si="2"/>
        <v>0</v>
      </c>
      <c r="X26" s="19"/>
      <c r="Y26" s="3"/>
      <c r="Z26" s="3"/>
    </row>
    <row r="27" spans="1:26" x14ac:dyDescent="0.25">
      <c r="A27" s="21" t="s">
        <v>40</v>
      </c>
      <c r="B27" s="22">
        <f t="shared" ref="B27:W27" si="3">SUM(B5:B26)</f>
        <v>0</v>
      </c>
      <c r="C27" s="22">
        <f t="shared" si="3"/>
        <v>0</v>
      </c>
      <c r="D27" s="22">
        <f t="shared" si="3"/>
        <v>0</v>
      </c>
      <c r="E27" s="22">
        <f t="shared" si="3"/>
        <v>0</v>
      </c>
      <c r="F27" s="22">
        <f t="shared" si="3"/>
        <v>0</v>
      </c>
      <c r="G27" s="22">
        <f t="shared" si="3"/>
        <v>0</v>
      </c>
      <c r="H27" s="22">
        <f t="shared" si="3"/>
        <v>0</v>
      </c>
      <c r="I27" s="22">
        <f t="shared" si="3"/>
        <v>0</v>
      </c>
      <c r="J27" s="22">
        <f t="shared" si="3"/>
        <v>0</v>
      </c>
      <c r="K27" s="22">
        <f t="shared" si="3"/>
        <v>0</v>
      </c>
      <c r="L27" s="22">
        <f t="shared" si="3"/>
        <v>0</v>
      </c>
      <c r="M27" s="22">
        <f t="shared" si="3"/>
        <v>0</v>
      </c>
      <c r="N27" s="22">
        <f t="shared" si="3"/>
        <v>0</v>
      </c>
      <c r="O27" s="22">
        <f t="shared" si="3"/>
        <v>0</v>
      </c>
      <c r="P27" s="22">
        <f t="shared" si="3"/>
        <v>0</v>
      </c>
      <c r="Q27" s="22">
        <f t="shared" si="3"/>
        <v>0</v>
      </c>
      <c r="R27" s="22">
        <f t="shared" si="3"/>
        <v>0</v>
      </c>
      <c r="S27" s="22">
        <f t="shared" si="3"/>
        <v>0</v>
      </c>
      <c r="T27" s="22">
        <f t="shared" si="3"/>
        <v>0</v>
      </c>
      <c r="U27" s="22">
        <f t="shared" si="3"/>
        <v>0</v>
      </c>
      <c r="V27" s="22">
        <f t="shared" si="3"/>
        <v>0</v>
      </c>
      <c r="W27" s="22">
        <f t="shared" si="3"/>
        <v>0</v>
      </c>
      <c r="X27" s="2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24" t="s">
        <v>41</v>
      </c>
      <c r="B29" s="25" t="s">
        <v>42</v>
      </c>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24" t="s">
        <v>41</v>
      </c>
      <c r="B30" s="25" t="s">
        <v>43</v>
      </c>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25"/>
      <c r="C31" s="3"/>
      <c r="D31" s="3"/>
      <c r="E31" s="3"/>
      <c r="F31" s="3"/>
      <c r="G31" s="3"/>
      <c r="H31" s="3"/>
      <c r="I31" s="3"/>
      <c r="J31" s="3"/>
      <c r="K31" s="3"/>
      <c r="L31" s="3"/>
      <c r="M31" s="3"/>
      <c r="N31" s="3"/>
      <c r="O31" s="3"/>
      <c r="P31" s="3"/>
      <c r="Q31" s="3"/>
      <c r="R31" s="3"/>
      <c r="S31" s="3"/>
      <c r="T31" s="3"/>
      <c r="U31" s="3"/>
      <c r="V31" s="3"/>
      <c r="W31" s="3"/>
      <c r="X31" s="3"/>
      <c r="Y31" s="3"/>
      <c r="Z31" s="3"/>
    </row>
    <row r="32" spans="1:26" hidden="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sheetData>
  <sheetProtection algorithmName="SHA-512" hashValue="rfTT/zexnKlY8UPl3lOxht3fcFDi5mBfMI5u5+Hco45j6USL6Z91/s8G4YChT/NqMlT+LHEeIlYta4qBH8UVTQ==" saltValue="QX+YPNdnBO2oev81wSjLRw==" spinCount="100000" sheet="1" objects="1" scenarios="1"/>
  <mergeCells count="4">
    <mergeCell ref="A1:U1"/>
    <mergeCell ref="V1:X3"/>
    <mergeCell ref="A2:B3"/>
    <mergeCell ref="C2:U3"/>
  </mergeCells>
  <pageMargins left="0.7" right="0.7" top="0.75" bottom="0.75" header="0.511811023622047" footer="0.511811023622047"/>
  <pageSetup paperSize="9" fitToHeight="0"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4"/>
  <sheetViews>
    <sheetView showGridLines="0" topLeftCell="A68" zoomScale="145" zoomScaleNormal="145" workbookViewId="0">
      <selection activeCell="C36" sqref="C36:H36"/>
    </sheetView>
  </sheetViews>
  <sheetFormatPr defaultColWidth="0" defaultRowHeight="15.75" customHeight="1" zeroHeight="1" x14ac:dyDescent="0.2"/>
  <cols>
    <col min="1" max="1" width="2.7109375" style="26" customWidth="1"/>
    <col min="2" max="2" width="2.28515625" style="26" customWidth="1"/>
    <col min="3" max="3" width="6.85546875" style="26" customWidth="1"/>
    <col min="4" max="4" width="10.7109375" style="26" customWidth="1"/>
    <col min="5" max="5" width="9.140625" style="26" customWidth="1"/>
    <col min="6" max="6" width="7.28515625" style="26" customWidth="1"/>
    <col min="7" max="7" width="16.42578125" style="26" customWidth="1"/>
    <col min="8" max="8" width="7.85546875" style="26" customWidth="1"/>
    <col min="9" max="9" width="11.85546875" style="26" customWidth="1"/>
    <col min="10" max="10" width="11.7109375" style="26" customWidth="1"/>
    <col min="11" max="11" width="7.7109375" style="26" customWidth="1"/>
    <col min="12" max="12" width="7.7109375" style="26" hidden="1" customWidth="1"/>
    <col min="13" max="16384" width="12.7109375" style="26" hidden="1"/>
  </cols>
  <sheetData>
    <row r="1" spans="1:12" ht="15" customHeight="1" x14ac:dyDescent="0.2">
      <c r="A1" s="27"/>
      <c r="B1" s="28"/>
      <c r="C1" s="196" t="s">
        <v>345</v>
      </c>
      <c r="D1" s="196"/>
      <c r="E1" s="196"/>
      <c r="F1" s="196"/>
      <c r="G1" s="196"/>
      <c r="H1" s="196"/>
      <c r="I1" s="196"/>
      <c r="J1" s="197" t="s">
        <v>45</v>
      </c>
      <c r="K1" s="29"/>
      <c r="L1" s="29"/>
    </row>
    <row r="2" spans="1:12" ht="15" customHeight="1" x14ac:dyDescent="0.2">
      <c r="A2" s="30"/>
      <c r="B2" s="31"/>
      <c r="C2" s="198" t="s">
        <v>346</v>
      </c>
      <c r="D2" s="198"/>
      <c r="E2" s="198"/>
      <c r="F2" s="198"/>
      <c r="G2" s="198"/>
      <c r="H2" s="198"/>
      <c r="I2" s="198"/>
      <c r="J2" s="197"/>
      <c r="K2" s="29"/>
      <c r="L2" s="29"/>
    </row>
    <row r="3" spans="1:12" ht="39" customHeight="1" x14ac:dyDescent="0.2">
      <c r="A3" s="199" t="s">
        <v>47</v>
      </c>
      <c r="B3" s="199"/>
      <c r="C3" s="199"/>
      <c r="D3" s="199"/>
      <c r="E3" s="200" t="str">
        <f>Home!B13</f>
        <v>Name, Designation &amp; Official Address ( Pls Fill)</v>
      </c>
      <c r="F3" s="200"/>
      <c r="G3" s="200"/>
      <c r="H3" s="200"/>
      <c r="I3" s="200"/>
      <c r="J3" s="200"/>
      <c r="K3" s="29"/>
      <c r="L3" s="29"/>
    </row>
    <row r="4" spans="1:12" ht="30" customHeight="1" x14ac:dyDescent="0.2">
      <c r="A4" s="201" t="s">
        <v>48</v>
      </c>
      <c r="B4" s="201"/>
      <c r="C4" s="201"/>
      <c r="D4" s="201"/>
      <c r="E4" s="202" t="str">
        <f>Home!J13</f>
        <v>Name &amp; Residential Address (Pls Fill)</v>
      </c>
      <c r="F4" s="202"/>
      <c r="G4" s="202"/>
      <c r="H4" s="202"/>
      <c r="I4" s="202"/>
      <c r="J4" s="202"/>
      <c r="K4" s="29"/>
      <c r="L4" s="29"/>
    </row>
    <row r="5" spans="1:12" ht="15" customHeight="1" x14ac:dyDescent="0.2">
      <c r="A5" s="203" t="s">
        <v>49</v>
      </c>
      <c r="B5" s="203"/>
      <c r="C5" s="204" t="str">
        <f>Home!G15</f>
        <v>PAN (PLS Fill)</v>
      </c>
      <c r="D5" s="204"/>
      <c r="E5" s="32" t="s">
        <v>50</v>
      </c>
      <c r="F5" s="205"/>
      <c r="G5" s="205"/>
      <c r="H5" s="32" t="s">
        <v>51</v>
      </c>
      <c r="I5" s="206"/>
      <c r="J5" s="206"/>
      <c r="K5" s="29"/>
      <c r="L5" s="29"/>
    </row>
    <row r="6" spans="1:12" ht="15" customHeight="1" x14ac:dyDescent="0.2">
      <c r="A6" s="33">
        <v>1</v>
      </c>
      <c r="B6" s="33" t="s">
        <v>52</v>
      </c>
      <c r="C6" s="201" t="s">
        <v>53</v>
      </c>
      <c r="D6" s="201"/>
      <c r="E6" s="201"/>
      <c r="F6" s="201"/>
      <c r="G6" s="201"/>
      <c r="H6" s="34"/>
      <c r="I6" s="35" t="s">
        <v>54</v>
      </c>
      <c r="J6" s="35" t="s">
        <v>54</v>
      </c>
      <c r="K6" s="29"/>
      <c r="L6" s="29"/>
    </row>
    <row r="7" spans="1:12" ht="15" customHeight="1" x14ac:dyDescent="0.2">
      <c r="A7" s="33"/>
      <c r="B7" s="33">
        <v>1</v>
      </c>
      <c r="C7" s="207" t="s">
        <v>55</v>
      </c>
      <c r="D7" s="207"/>
      <c r="E7" s="36">
        <v>2026</v>
      </c>
      <c r="F7" s="37">
        <f>'Salary Details'!K5</f>
        <v>0</v>
      </c>
      <c r="G7" s="38" t="s">
        <v>56</v>
      </c>
      <c r="H7" s="36">
        <f>E7</f>
        <v>2026</v>
      </c>
      <c r="I7" s="39">
        <f>'Salary Details'!K11</f>
        <v>0</v>
      </c>
      <c r="J7" s="40"/>
      <c r="K7" s="29"/>
      <c r="L7" s="29"/>
    </row>
    <row r="8" spans="1:12" ht="14.25" customHeight="1" x14ac:dyDescent="0.2">
      <c r="A8" s="33"/>
      <c r="B8" s="33">
        <v>2</v>
      </c>
      <c r="C8" s="207" t="s">
        <v>57</v>
      </c>
      <c r="D8" s="207"/>
      <c r="E8" s="36">
        <f>E7</f>
        <v>2026</v>
      </c>
      <c r="F8" s="37">
        <f>'Salary Details'!K6</f>
        <v>0</v>
      </c>
      <c r="G8" s="38" t="s">
        <v>58</v>
      </c>
      <c r="H8" s="36">
        <f>E8</f>
        <v>2026</v>
      </c>
      <c r="I8" s="39">
        <f>'Salary Details'!K12</f>
        <v>0</v>
      </c>
      <c r="J8" s="40"/>
      <c r="K8" s="29"/>
      <c r="L8" s="29"/>
    </row>
    <row r="9" spans="1:12" ht="15" customHeight="1" x14ac:dyDescent="0.2">
      <c r="A9" s="33"/>
      <c r="B9" s="33">
        <v>3</v>
      </c>
      <c r="C9" s="207" t="s">
        <v>59</v>
      </c>
      <c r="D9" s="207"/>
      <c r="E9" s="36">
        <f>E8</f>
        <v>2026</v>
      </c>
      <c r="F9" s="37">
        <f>'Salary Details'!K7</f>
        <v>0</v>
      </c>
      <c r="G9" s="38" t="s">
        <v>60</v>
      </c>
      <c r="H9" s="36">
        <f>E9</f>
        <v>2026</v>
      </c>
      <c r="I9" s="39">
        <f>'Salary Details'!K13</f>
        <v>0</v>
      </c>
      <c r="J9" s="40"/>
      <c r="K9" s="29"/>
      <c r="L9" s="29"/>
    </row>
    <row r="10" spans="1:12" ht="15" customHeight="1" x14ac:dyDescent="0.2">
      <c r="A10" s="33"/>
      <c r="B10" s="33">
        <v>4</v>
      </c>
      <c r="C10" s="207" t="s">
        <v>61</v>
      </c>
      <c r="D10" s="207"/>
      <c r="E10" s="36">
        <f>E9</f>
        <v>2026</v>
      </c>
      <c r="F10" s="37">
        <f>'Salary Details'!K8</f>
        <v>0</v>
      </c>
      <c r="G10" s="38" t="s">
        <v>62</v>
      </c>
      <c r="H10" s="36">
        <f>E10</f>
        <v>2026</v>
      </c>
      <c r="I10" s="39">
        <f>'Salary Details'!K14</f>
        <v>0</v>
      </c>
      <c r="J10" s="40"/>
      <c r="K10" s="29"/>
      <c r="L10" s="29"/>
    </row>
    <row r="11" spans="1:12" ht="15.75" customHeight="1" x14ac:dyDescent="0.2">
      <c r="A11" s="33"/>
      <c r="B11" s="33">
        <v>5</v>
      </c>
      <c r="C11" s="208" t="s">
        <v>63</v>
      </c>
      <c r="D11" s="208"/>
      <c r="E11" s="36">
        <f>E10</f>
        <v>2026</v>
      </c>
      <c r="F11" s="37">
        <f>'Salary Details'!K9</f>
        <v>0</v>
      </c>
      <c r="G11" s="38" t="s">
        <v>64</v>
      </c>
      <c r="H11" s="36">
        <f>E7+1</f>
        <v>2027</v>
      </c>
      <c r="I11" s="39">
        <f>'Salary Details'!K15</f>
        <v>0</v>
      </c>
      <c r="J11" s="40"/>
      <c r="K11" s="29"/>
      <c r="L11" s="29"/>
    </row>
    <row r="12" spans="1:12" ht="15.75" customHeight="1" x14ac:dyDescent="0.2">
      <c r="A12" s="33"/>
      <c r="B12" s="33">
        <v>6</v>
      </c>
      <c r="C12" s="208" t="s">
        <v>65</v>
      </c>
      <c r="D12" s="208"/>
      <c r="E12" s="36">
        <f>E11</f>
        <v>2026</v>
      </c>
      <c r="F12" s="37">
        <f>'Salary Details'!K10</f>
        <v>0</v>
      </c>
      <c r="G12" s="38" t="s">
        <v>66</v>
      </c>
      <c r="H12" s="36">
        <f>H11</f>
        <v>2027</v>
      </c>
      <c r="I12" s="39">
        <f>'Salary Details'!K16</f>
        <v>0</v>
      </c>
      <c r="J12" s="40"/>
      <c r="K12" s="29"/>
      <c r="L12" s="29"/>
    </row>
    <row r="13" spans="1:12" ht="15.75" customHeight="1" x14ac:dyDescent="0.2">
      <c r="A13" s="33"/>
      <c r="B13" s="33"/>
      <c r="C13" s="207" t="s">
        <v>67</v>
      </c>
      <c r="D13" s="207"/>
      <c r="E13" s="207"/>
      <c r="F13" s="207"/>
      <c r="G13" s="207"/>
      <c r="H13" s="207"/>
      <c r="I13" s="41">
        <f>SUM(F7:F12)+SUM(I7:I12)</f>
        <v>0</v>
      </c>
      <c r="J13" s="42">
        <f t="shared" ref="J13:J19" si="0">I13</f>
        <v>0</v>
      </c>
      <c r="K13" s="29"/>
      <c r="L13" s="29"/>
    </row>
    <row r="14" spans="1:12" ht="15.75" customHeight="1" x14ac:dyDescent="0.2">
      <c r="A14" s="33"/>
      <c r="B14" s="33" t="s">
        <v>68</v>
      </c>
      <c r="C14" s="209" t="s">
        <v>69</v>
      </c>
      <c r="D14" s="209"/>
      <c r="E14" s="209"/>
      <c r="F14" s="209"/>
      <c r="G14" s="209"/>
      <c r="H14" s="209"/>
      <c r="I14" s="41">
        <f>'Salary Details'!K17</f>
        <v>0</v>
      </c>
      <c r="J14" s="42">
        <f t="shared" si="0"/>
        <v>0</v>
      </c>
      <c r="K14" s="29"/>
      <c r="L14" s="29"/>
    </row>
    <row r="15" spans="1:12" ht="15.75" customHeight="1" x14ac:dyDescent="0.2">
      <c r="A15" s="33"/>
      <c r="B15" s="33" t="s">
        <v>70</v>
      </c>
      <c r="C15" s="209" t="s">
        <v>71</v>
      </c>
      <c r="D15" s="209"/>
      <c r="E15" s="209"/>
      <c r="F15" s="209"/>
      <c r="G15" s="209"/>
      <c r="H15" s="209"/>
      <c r="I15" s="41">
        <f>'Salary Details'!K19</f>
        <v>0</v>
      </c>
      <c r="J15" s="42">
        <f t="shared" si="0"/>
        <v>0</v>
      </c>
      <c r="K15" s="29"/>
      <c r="L15" s="29"/>
    </row>
    <row r="16" spans="1:12" ht="15.75" customHeight="1" x14ac:dyDescent="0.2">
      <c r="A16" s="33"/>
      <c r="B16" s="33" t="s">
        <v>72</v>
      </c>
      <c r="C16" s="209" t="s">
        <v>73</v>
      </c>
      <c r="D16" s="209"/>
      <c r="E16" s="209"/>
      <c r="F16" s="209"/>
      <c r="G16" s="209"/>
      <c r="H16" s="209"/>
      <c r="I16" s="41">
        <f>'Salary Details'!K18</f>
        <v>0</v>
      </c>
      <c r="J16" s="42">
        <f t="shared" si="0"/>
        <v>0</v>
      </c>
      <c r="K16" s="29"/>
      <c r="L16" s="29"/>
    </row>
    <row r="17" spans="1:12" ht="15.75" customHeight="1" x14ac:dyDescent="0.2">
      <c r="A17" s="33"/>
      <c r="B17" s="33" t="s">
        <v>74</v>
      </c>
      <c r="C17" s="209" t="s">
        <v>75</v>
      </c>
      <c r="D17" s="209"/>
      <c r="E17" s="209"/>
      <c r="F17" s="209"/>
      <c r="G17" s="209"/>
      <c r="H17" s="209"/>
      <c r="I17" s="41">
        <f>SUM('Salary Details'!K20:K26)</f>
        <v>0</v>
      </c>
      <c r="J17" s="42">
        <f t="shared" si="0"/>
        <v>0</v>
      </c>
      <c r="K17" s="29"/>
      <c r="L17" s="29"/>
    </row>
    <row r="18" spans="1:12" ht="33" hidden="1" customHeight="1" x14ac:dyDescent="0.2">
      <c r="A18" s="33"/>
      <c r="B18" s="33" t="s">
        <v>76</v>
      </c>
      <c r="C18" s="201" t="s">
        <v>77</v>
      </c>
      <c r="D18" s="201"/>
      <c r="E18" s="201"/>
      <c r="F18" s="201"/>
      <c r="G18" s="201"/>
      <c r="H18" s="201"/>
      <c r="I18" s="43">
        <v>0</v>
      </c>
      <c r="J18" s="42">
        <f t="shared" si="0"/>
        <v>0</v>
      </c>
      <c r="K18" s="29"/>
      <c r="L18" s="29"/>
    </row>
    <row r="19" spans="1:12" ht="33" hidden="1" customHeight="1" x14ac:dyDescent="0.2">
      <c r="A19" s="33"/>
      <c r="B19" s="33" t="s">
        <v>78</v>
      </c>
      <c r="C19" s="209" t="s">
        <v>79</v>
      </c>
      <c r="D19" s="209"/>
      <c r="E19" s="209"/>
      <c r="F19" s="209"/>
      <c r="G19" s="209"/>
      <c r="H19" s="209"/>
      <c r="I19" s="43">
        <v>0</v>
      </c>
      <c r="J19" s="42">
        <f t="shared" si="0"/>
        <v>0</v>
      </c>
      <c r="K19" s="29"/>
      <c r="L19" s="29"/>
    </row>
    <row r="20" spans="1:12" ht="15.75" customHeight="1" x14ac:dyDescent="0.2">
      <c r="A20" s="33"/>
      <c r="B20" s="33" t="s">
        <v>80</v>
      </c>
      <c r="C20" s="210" t="s">
        <v>81</v>
      </c>
      <c r="D20" s="210"/>
      <c r="E20" s="210"/>
      <c r="F20" s="210"/>
      <c r="G20" s="210"/>
      <c r="H20" s="210"/>
      <c r="I20" s="44">
        <f>SUM(I13:I19)</f>
        <v>0</v>
      </c>
      <c r="J20" s="45">
        <f>SUM(J13:J19)</f>
        <v>0</v>
      </c>
      <c r="K20" s="29"/>
      <c r="L20" s="29"/>
    </row>
    <row r="21" spans="1:12" ht="15.75" customHeight="1" x14ac:dyDescent="0.2">
      <c r="A21" s="33"/>
      <c r="B21" s="33" t="s">
        <v>82</v>
      </c>
      <c r="C21" s="211" t="s">
        <v>83</v>
      </c>
      <c r="D21" s="211"/>
      <c r="E21" s="211"/>
      <c r="F21" s="211"/>
      <c r="G21" s="211"/>
      <c r="H21" s="211"/>
      <c r="I21" s="46">
        <f>'Salary Details'!Q27</f>
        <v>0</v>
      </c>
      <c r="J21" s="47">
        <f>I21</f>
        <v>0</v>
      </c>
      <c r="K21" s="29"/>
      <c r="L21" s="29"/>
    </row>
    <row r="22" spans="1:12" ht="13.5" customHeight="1" x14ac:dyDescent="0.2">
      <c r="A22" s="33">
        <v>2</v>
      </c>
      <c r="B22" s="33"/>
      <c r="C22" s="212" t="s">
        <v>84</v>
      </c>
      <c r="D22" s="212"/>
      <c r="E22" s="212"/>
      <c r="F22" s="212"/>
      <c r="G22" s="212"/>
      <c r="H22" s="212"/>
      <c r="I22" s="48">
        <v>0</v>
      </c>
      <c r="J22" s="49">
        <f>I22</f>
        <v>0</v>
      </c>
      <c r="K22" s="29"/>
      <c r="L22" s="29"/>
    </row>
    <row r="23" spans="1:12" ht="13.5" customHeight="1" x14ac:dyDescent="0.2">
      <c r="A23" s="33"/>
      <c r="B23" s="33"/>
      <c r="C23" s="212" t="s">
        <v>85</v>
      </c>
      <c r="D23" s="212"/>
      <c r="E23" s="212"/>
      <c r="F23" s="212"/>
      <c r="G23" s="212"/>
      <c r="H23" s="212"/>
      <c r="I23" s="50"/>
      <c r="J23" s="42">
        <f>SUM(J20:J22)</f>
        <v>0</v>
      </c>
      <c r="K23" s="29"/>
      <c r="L23" s="29"/>
    </row>
    <row r="24" spans="1:12" ht="15.75" customHeight="1" x14ac:dyDescent="0.2">
      <c r="A24" s="33">
        <v>3</v>
      </c>
      <c r="B24" s="33" t="s">
        <v>52</v>
      </c>
      <c r="C24" s="201" t="s">
        <v>86</v>
      </c>
      <c r="D24" s="201"/>
      <c r="E24" s="201"/>
      <c r="F24" s="201"/>
      <c r="G24" s="201"/>
      <c r="H24" s="201"/>
      <c r="I24" s="35">
        <v>50000</v>
      </c>
      <c r="J24" s="49">
        <f>IF(J23&gt;=50000,I24,0)</f>
        <v>0</v>
      </c>
      <c r="K24" s="29"/>
      <c r="L24" s="29"/>
    </row>
    <row r="25" spans="1:12" ht="15.75" customHeight="1" x14ac:dyDescent="0.2">
      <c r="A25" s="33"/>
      <c r="B25" s="33" t="s">
        <v>68</v>
      </c>
      <c r="C25" s="201" t="s">
        <v>87</v>
      </c>
      <c r="D25" s="201"/>
      <c r="E25" s="201"/>
      <c r="F25" s="201"/>
      <c r="G25" s="201"/>
      <c r="H25" s="201"/>
      <c r="I25" s="48">
        <v>0</v>
      </c>
      <c r="J25" s="49">
        <f>I25</f>
        <v>0</v>
      </c>
      <c r="K25" s="29"/>
      <c r="L25" s="29"/>
    </row>
    <row r="26" spans="1:12" ht="15.75" customHeight="1" x14ac:dyDescent="0.2">
      <c r="A26" s="33"/>
      <c r="B26" s="33" t="s">
        <v>70</v>
      </c>
      <c r="C26" s="201" t="s">
        <v>88</v>
      </c>
      <c r="D26" s="201"/>
      <c r="E26" s="201"/>
      <c r="F26" s="201"/>
      <c r="G26" s="201"/>
      <c r="H26" s="201"/>
      <c r="I26" s="48">
        <v>2500</v>
      </c>
      <c r="J26" s="49">
        <f>I26</f>
        <v>2500</v>
      </c>
      <c r="K26" s="29"/>
      <c r="L26" s="29"/>
    </row>
    <row r="27" spans="1:12" ht="39.75" customHeight="1" x14ac:dyDescent="0.2">
      <c r="A27" s="33"/>
      <c r="B27" s="33" t="s">
        <v>72</v>
      </c>
      <c r="C27" s="213" t="str">
        <f>"Deduct: The actual HRA received or House Rent actually paid in excess of 10% of the pay plus DA or 50% of pay plus DA whichever is the least in case residing in a rented building u/s 10 (13A): 10% of (BP+DA)  =   " &amp;ROUND( 0.1*(SUM('Salary Details'!B5:B20)+SUM('Salary Details'!D5:D20)),0)</f>
        <v>Deduct: The actual HRA received or House Rent actually paid in excess of 10% of the pay plus DA or 50% of pay plus DA whichever is the least in case residing in a rented building u/s 10 (13A): 10% of (BP+DA)  =   0</v>
      </c>
      <c r="D27" s="213"/>
      <c r="E27" s="213"/>
      <c r="F27" s="213"/>
      <c r="G27" s="213"/>
      <c r="H27" s="51" t="s">
        <v>89</v>
      </c>
      <c r="I27" s="52">
        <v>0</v>
      </c>
      <c r="J27" s="53">
        <f>IF(MIN(I27-ROUND(0.1*(SUM('Salary Details'!B5:B20)+SUM('Salary Details'!D5:D20)),0),'Salary Details'!F5:F20,ROUND(0.4*(SUM('Salary Details'!B5:B20)+SUM('Salary Details'!D5:D20)),0))&lt;0,0,MIN(I27-ROUND(0.1*(SUM('Salary Details'!B5:B20)+SUM('Salary Details'!D5:D20)),0),'Salary Details'!F5:F20,ROUND(0.4*(SUM('Salary Details'!B5:B20)+SUM('Salary Details'!D5:D20)),0)))</f>
        <v>0</v>
      </c>
      <c r="K27" s="29"/>
      <c r="L27" s="29"/>
    </row>
    <row r="28" spans="1:12" ht="15.75" customHeight="1" x14ac:dyDescent="0.2">
      <c r="A28" s="33"/>
      <c r="B28" s="33" t="s">
        <v>76</v>
      </c>
      <c r="C28" s="203" t="s">
        <v>90</v>
      </c>
      <c r="D28" s="203"/>
      <c r="E28" s="203"/>
      <c r="F28" s="203"/>
      <c r="G28" s="203"/>
      <c r="H28" s="203"/>
      <c r="I28" s="203"/>
      <c r="J28" s="49">
        <f>SUM(J24:J27)</f>
        <v>2500</v>
      </c>
      <c r="K28" s="29"/>
      <c r="L28" s="29"/>
    </row>
    <row r="29" spans="1:12" ht="15.75" customHeight="1" x14ac:dyDescent="0.2">
      <c r="A29" s="33">
        <v>4</v>
      </c>
      <c r="B29" s="33"/>
      <c r="C29" s="203" t="s">
        <v>91</v>
      </c>
      <c r="D29" s="203"/>
      <c r="E29" s="203"/>
      <c r="F29" s="203"/>
      <c r="G29" s="203"/>
      <c r="H29" s="203"/>
      <c r="I29" s="203"/>
      <c r="J29" s="42">
        <f>MAX(SUM(J23-J28-J22),0)</f>
        <v>0</v>
      </c>
      <c r="K29" s="29"/>
      <c r="L29" s="29"/>
    </row>
    <row r="30" spans="1:12" ht="15.75" customHeight="1" x14ac:dyDescent="0.2">
      <c r="A30" s="33">
        <v>5</v>
      </c>
      <c r="B30" s="33" t="s">
        <v>52</v>
      </c>
      <c r="C30" s="201" t="s">
        <v>92</v>
      </c>
      <c r="D30" s="201"/>
      <c r="E30" s="201"/>
      <c r="F30" s="201"/>
      <c r="G30" s="201"/>
      <c r="H30" s="201"/>
      <c r="I30" s="48">
        <v>0</v>
      </c>
      <c r="J30" s="49">
        <f>I30</f>
        <v>0</v>
      </c>
      <c r="K30" s="29"/>
      <c r="L30" s="29"/>
    </row>
    <row r="31" spans="1:12" ht="57" customHeight="1" x14ac:dyDescent="0.2">
      <c r="A31" s="33"/>
      <c r="B31" s="33" t="s">
        <v>68</v>
      </c>
      <c r="C31" s="201" t="s">
        <v>93</v>
      </c>
      <c r="D31" s="201"/>
      <c r="E31" s="201"/>
      <c r="F31" s="201"/>
      <c r="G31" s="201"/>
      <c r="H31" s="201"/>
      <c r="I31" s="48">
        <v>0</v>
      </c>
      <c r="J31" s="49">
        <f>-MIN(SUM(I31),200000)</f>
        <v>0</v>
      </c>
      <c r="K31" s="29"/>
      <c r="L31" s="29"/>
    </row>
    <row r="32" spans="1:12" ht="17.25" customHeight="1" x14ac:dyDescent="0.2">
      <c r="A32" s="33"/>
      <c r="B32" s="33" t="s">
        <v>70</v>
      </c>
      <c r="C32" s="203" t="s">
        <v>94</v>
      </c>
      <c r="D32" s="203"/>
      <c r="E32" s="203"/>
      <c r="F32" s="203"/>
      <c r="G32" s="203"/>
      <c r="H32" s="203"/>
      <c r="I32" s="203"/>
      <c r="J32" s="49">
        <f>J30+J31</f>
        <v>0</v>
      </c>
      <c r="K32" s="29"/>
      <c r="L32" s="29"/>
    </row>
    <row r="33" spans="1:12" ht="12.75" customHeight="1" x14ac:dyDescent="0.2">
      <c r="A33" s="33">
        <v>6</v>
      </c>
      <c r="B33" s="33" t="s">
        <v>52</v>
      </c>
      <c r="C33" s="201" t="s">
        <v>95</v>
      </c>
      <c r="D33" s="201"/>
      <c r="E33" s="201"/>
      <c r="F33" s="201"/>
      <c r="G33" s="201"/>
      <c r="H33" s="201"/>
      <c r="I33" s="48">
        <v>0</v>
      </c>
      <c r="J33" s="49">
        <f>I33</f>
        <v>0</v>
      </c>
      <c r="K33" s="29"/>
      <c r="L33" s="29"/>
    </row>
    <row r="34" spans="1:12" ht="12.75" customHeight="1" x14ac:dyDescent="0.2">
      <c r="A34" s="33"/>
      <c r="B34" s="33" t="s">
        <v>68</v>
      </c>
      <c r="C34" s="201" t="s">
        <v>96</v>
      </c>
      <c r="D34" s="201"/>
      <c r="E34" s="201"/>
      <c r="F34" s="201"/>
      <c r="G34" s="201"/>
      <c r="H34" s="201"/>
      <c r="I34" s="48">
        <v>0</v>
      </c>
      <c r="J34" s="49">
        <f>I34</f>
        <v>0</v>
      </c>
      <c r="K34" s="29"/>
      <c r="L34" s="29"/>
    </row>
    <row r="35" spans="1:12" ht="12.75" customHeight="1" x14ac:dyDescent="0.2">
      <c r="A35" s="33"/>
      <c r="B35" s="33" t="s">
        <v>70</v>
      </c>
      <c r="C35" s="201" t="s">
        <v>97</v>
      </c>
      <c r="D35" s="201"/>
      <c r="E35" s="201"/>
      <c r="F35" s="201"/>
      <c r="G35" s="201"/>
      <c r="H35" s="201"/>
      <c r="I35" s="48"/>
      <c r="J35" s="49">
        <f>I35</f>
        <v>0</v>
      </c>
      <c r="K35" s="29"/>
      <c r="L35" s="29"/>
    </row>
    <row r="36" spans="1:12" ht="12.75" customHeight="1" x14ac:dyDescent="0.2">
      <c r="A36" s="33"/>
      <c r="B36" s="33" t="s">
        <v>72</v>
      </c>
      <c r="C36" s="201" t="s">
        <v>98</v>
      </c>
      <c r="D36" s="201"/>
      <c r="E36" s="201"/>
      <c r="F36" s="201"/>
      <c r="G36" s="201"/>
      <c r="H36" s="201"/>
      <c r="I36" s="54">
        <v>0</v>
      </c>
      <c r="J36" s="49">
        <f>I36</f>
        <v>0</v>
      </c>
      <c r="K36" s="29"/>
      <c r="L36" s="29"/>
    </row>
    <row r="37" spans="1:12" ht="25.5" customHeight="1" x14ac:dyDescent="0.2">
      <c r="A37" s="33"/>
      <c r="B37" s="33" t="s">
        <v>74</v>
      </c>
      <c r="C37" s="201" t="s">
        <v>99</v>
      </c>
      <c r="D37" s="201"/>
      <c r="E37" s="201"/>
      <c r="F37" s="201"/>
      <c r="G37" s="201"/>
      <c r="H37" s="201"/>
      <c r="I37" s="54">
        <v>0</v>
      </c>
      <c r="J37" s="49">
        <f>IF(I37&lt;25000,-I37,-MIN(25000,ROUND(I37*0.3333,0),0))</f>
        <v>0</v>
      </c>
      <c r="K37" s="29"/>
      <c r="L37" s="29"/>
    </row>
    <row r="38" spans="1:12" ht="26.25" customHeight="1" x14ac:dyDescent="0.2">
      <c r="A38" s="33"/>
      <c r="B38" s="33" t="s">
        <v>76</v>
      </c>
      <c r="C38" s="203" t="s">
        <v>100</v>
      </c>
      <c r="D38" s="203"/>
      <c r="E38" s="203"/>
      <c r="F38" s="203"/>
      <c r="G38" s="203"/>
      <c r="H38" s="203"/>
      <c r="I38" s="203"/>
      <c r="J38" s="49">
        <f>SUM(J33:J37)</f>
        <v>0</v>
      </c>
      <c r="K38" s="29"/>
      <c r="L38" s="29"/>
    </row>
    <row r="39" spans="1:12" ht="40.5" customHeight="1" x14ac:dyDescent="0.2">
      <c r="A39" s="33">
        <v>7</v>
      </c>
      <c r="B39" s="33"/>
      <c r="C39" s="203" t="s">
        <v>101</v>
      </c>
      <c r="D39" s="203"/>
      <c r="E39" s="203"/>
      <c r="F39" s="203"/>
      <c r="G39" s="203"/>
      <c r="H39" s="203"/>
      <c r="I39" s="203"/>
      <c r="J39" s="42">
        <f>SUM(J29+J32+J38)</f>
        <v>0</v>
      </c>
      <c r="K39" s="29"/>
      <c r="L39" s="29"/>
    </row>
    <row r="40" spans="1:12" ht="12.75" hidden="1" customHeight="1" x14ac:dyDescent="0.2">
      <c r="A40" s="33"/>
      <c r="B40" s="33"/>
      <c r="C40" s="55">
        <f>I54-I64</f>
        <v>0</v>
      </c>
      <c r="D40" s="56">
        <f>I53-150000</f>
        <v>-150000</v>
      </c>
      <c r="E40" s="56">
        <f>J53-H40</f>
        <v>0</v>
      </c>
      <c r="F40" s="56">
        <f>H50</f>
        <v>0</v>
      </c>
      <c r="G40" s="56">
        <f>150000-H40</f>
        <v>150000</v>
      </c>
      <c r="H40" s="57">
        <f>SUM(I44:I49)+I51+I52</f>
        <v>0</v>
      </c>
      <c r="I40" s="33" t="s">
        <v>54</v>
      </c>
      <c r="J40" s="33" t="s">
        <v>54</v>
      </c>
      <c r="K40" s="29"/>
      <c r="L40" s="29"/>
    </row>
    <row r="41" spans="1:12" ht="12.75" customHeight="1" x14ac:dyDescent="0.2">
      <c r="A41" s="214" t="s">
        <v>102</v>
      </c>
      <c r="B41" s="214"/>
      <c r="C41" s="214"/>
      <c r="D41" s="214"/>
      <c r="E41" s="214"/>
      <c r="F41" s="214"/>
      <c r="G41" s="214"/>
      <c r="H41" s="214"/>
      <c r="I41" s="35"/>
      <c r="J41" s="42"/>
      <c r="K41" s="29"/>
      <c r="L41" s="29"/>
    </row>
    <row r="42" spans="1:12" ht="15.75" customHeight="1" x14ac:dyDescent="0.2">
      <c r="A42" s="33"/>
      <c r="B42" s="33"/>
      <c r="C42" s="203" t="s">
        <v>103</v>
      </c>
      <c r="D42" s="203"/>
      <c r="E42" s="203"/>
      <c r="F42" s="203"/>
      <c r="G42" s="203"/>
      <c r="H42" s="203"/>
      <c r="I42" s="214" t="s">
        <v>104</v>
      </c>
      <c r="J42" s="214" t="s">
        <v>105</v>
      </c>
      <c r="K42" s="29"/>
      <c r="L42" s="29"/>
    </row>
    <row r="43" spans="1:12" ht="12.75" customHeight="1" x14ac:dyDescent="0.2">
      <c r="A43" s="33">
        <v>8</v>
      </c>
      <c r="B43" s="33">
        <v>1</v>
      </c>
      <c r="C43" s="203" t="s">
        <v>106</v>
      </c>
      <c r="D43" s="203"/>
      <c r="E43" s="203"/>
      <c r="F43" s="203"/>
      <c r="G43" s="203"/>
      <c r="H43" s="203"/>
      <c r="I43" s="214"/>
      <c r="J43" s="214"/>
      <c r="K43" s="29"/>
      <c r="L43" s="29"/>
    </row>
    <row r="44" spans="1:12" ht="15.75" customHeight="1" x14ac:dyDescent="0.2">
      <c r="A44" s="33"/>
      <c r="B44" s="33" t="s">
        <v>52</v>
      </c>
      <c r="C44" s="201" t="s">
        <v>107</v>
      </c>
      <c r="D44" s="201"/>
      <c r="E44" s="201"/>
      <c r="F44" s="201"/>
      <c r="G44" s="201"/>
      <c r="H44" s="201"/>
      <c r="I44" s="39">
        <f>'Salary Details'!L27+'Salary Details'!M27</f>
        <v>0</v>
      </c>
      <c r="J44" s="42">
        <f t="shared" ref="J44:J52" si="1">I44</f>
        <v>0</v>
      </c>
      <c r="K44" s="29"/>
      <c r="L44" s="29"/>
    </row>
    <row r="45" spans="1:12" ht="27" customHeight="1" x14ac:dyDescent="0.2">
      <c r="A45" s="33"/>
      <c r="B45" s="33" t="s">
        <v>68</v>
      </c>
      <c r="C45" s="201" t="s">
        <v>108</v>
      </c>
      <c r="D45" s="201"/>
      <c r="E45" s="201"/>
      <c r="F45" s="201"/>
      <c r="G45" s="201"/>
      <c r="H45" s="201"/>
      <c r="I45" s="58">
        <v>0</v>
      </c>
      <c r="J45" s="42">
        <f t="shared" si="1"/>
        <v>0</v>
      </c>
      <c r="K45" s="29"/>
      <c r="L45" s="29"/>
    </row>
    <row r="46" spans="1:12" ht="12.75" customHeight="1" x14ac:dyDescent="0.2">
      <c r="A46" s="33"/>
      <c r="B46" s="33" t="s">
        <v>70</v>
      </c>
      <c r="C46" s="201" t="s">
        <v>109</v>
      </c>
      <c r="D46" s="201"/>
      <c r="E46" s="201"/>
      <c r="F46" s="201"/>
      <c r="G46" s="201"/>
      <c r="H46" s="201"/>
      <c r="I46" s="39">
        <f>'Salary Details'!N27+'Salary Details'!O27+'Salary Details'!R27+'Salary Details'!P27+'Salary Details'!S27</f>
        <v>0</v>
      </c>
      <c r="J46" s="42">
        <f t="shared" si="1"/>
        <v>0</v>
      </c>
      <c r="K46" s="29"/>
      <c r="L46" s="29"/>
    </row>
    <row r="47" spans="1:12" ht="24.75" customHeight="1" x14ac:dyDescent="0.2">
      <c r="A47" s="33"/>
      <c r="B47" s="33" t="s">
        <v>72</v>
      </c>
      <c r="C47" s="201" t="s">
        <v>110</v>
      </c>
      <c r="D47" s="201"/>
      <c r="E47" s="201"/>
      <c r="F47" s="201"/>
      <c r="G47" s="201"/>
      <c r="H47" s="201"/>
      <c r="I47" s="48">
        <v>0</v>
      </c>
      <c r="J47" s="42">
        <f t="shared" si="1"/>
        <v>0</v>
      </c>
      <c r="K47" s="29"/>
      <c r="L47" s="29"/>
    </row>
    <row r="48" spans="1:12" ht="15.75" customHeight="1" x14ac:dyDescent="0.2">
      <c r="A48" s="33"/>
      <c r="B48" s="33" t="s">
        <v>74</v>
      </c>
      <c r="C48" s="201" t="s">
        <v>111</v>
      </c>
      <c r="D48" s="201"/>
      <c r="E48" s="201"/>
      <c r="F48" s="201"/>
      <c r="G48" s="201"/>
      <c r="H48" s="201"/>
      <c r="I48" s="48">
        <v>0</v>
      </c>
      <c r="J48" s="42">
        <f t="shared" si="1"/>
        <v>0</v>
      </c>
      <c r="K48" s="29"/>
      <c r="L48" s="29"/>
    </row>
    <row r="49" spans="1:12" ht="24" customHeight="1" x14ac:dyDescent="0.2">
      <c r="A49" s="33"/>
      <c r="B49" s="33" t="s">
        <v>76</v>
      </c>
      <c r="C49" s="201" t="s">
        <v>112</v>
      </c>
      <c r="D49" s="201"/>
      <c r="E49" s="201"/>
      <c r="F49" s="201"/>
      <c r="G49" s="201"/>
      <c r="H49" s="201"/>
      <c r="I49" s="48"/>
      <c r="J49" s="42">
        <f t="shared" si="1"/>
        <v>0</v>
      </c>
      <c r="K49" s="29"/>
      <c r="L49" s="29"/>
    </row>
    <row r="50" spans="1:12" ht="15.75" customHeight="1" x14ac:dyDescent="0.2">
      <c r="A50" s="33"/>
      <c r="B50" s="33" t="s">
        <v>78</v>
      </c>
      <c r="C50" s="201" t="s">
        <v>113</v>
      </c>
      <c r="D50" s="201"/>
      <c r="E50" s="201"/>
      <c r="F50" s="201"/>
      <c r="G50" s="201"/>
      <c r="H50" s="201"/>
      <c r="I50" s="39">
        <f>I54-I64</f>
        <v>0</v>
      </c>
      <c r="J50" s="42">
        <f t="shared" si="1"/>
        <v>0</v>
      </c>
      <c r="K50" s="29"/>
      <c r="L50" s="29"/>
    </row>
    <row r="51" spans="1:12" ht="15.75" customHeight="1" x14ac:dyDescent="0.2">
      <c r="A51" s="33"/>
      <c r="B51" s="33" t="s">
        <v>80</v>
      </c>
      <c r="C51" s="201" t="s">
        <v>114</v>
      </c>
      <c r="D51" s="201"/>
      <c r="E51" s="201"/>
      <c r="F51" s="201"/>
      <c r="G51" s="201"/>
      <c r="H51" s="201"/>
      <c r="I51" s="58">
        <v>0</v>
      </c>
      <c r="J51" s="42">
        <f t="shared" si="1"/>
        <v>0</v>
      </c>
      <c r="K51" s="29"/>
      <c r="L51" s="29"/>
    </row>
    <row r="52" spans="1:12" ht="12" customHeight="1" x14ac:dyDescent="0.2">
      <c r="A52" s="33"/>
      <c r="B52" s="33" t="s">
        <v>82</v>
      </c>
      <c r="C52" s="201" t="s">
        <v>115</v>
      </c>
      <c r="D52" s="201"/>
      <c r="E52" s="201"/>
      <c r="F52" s="201"/>
      <c r="G52" s="201"/>
      <c r="H52" s="201"/>
      <c r="I52" s="48">
        <v>0</v>
      </c>
      <c r="J52" s="42">
        <f t="shared" si="1"/>
        <v>0</v>
      </c>
      <c r="K52" s="29"/>
      <c r="L52" s="29"/>
    </row>
    <row r="53" spans="1:12" ht="15.75" customHeight="1" x14ac:dyDescent="0.2">
      <c r="A53" s="33"/>
      <c r="B53" s="33" t="s">
        <v>116</v>
      </c>
      <c r="C53" s="201" t="s">
        <v>117</v>
      </c>
      <c r="D53" s="201"/>
      <c r="E53" s="201"/>
      <c r="F53" s="201"/>
      <c r="G53" s="201"/>
      <c r="H53" s="201"/>
      <c r="I53" s="39">
        <f>SUM(I44:I52)</f>
        <v>0</v>
      </c>
      <c r="J53" s="42">
        <f>MIN(I53,150000)</f>
        <v>0</v>
      </c>
      <c r="K53" s="29"/>
      <c r="L53" s="29"/>
    </row>
    <row r="54" spans="1:12" ht="12" customHeight="1" x14ac:dyDescent="0.2">
      <c r="A54" s="33">
        <v>9</v>
      </c>
      <c r="B54" s="33" t="s">
        <v>52</v>
      </c>
      <c r="C54" s="201" t="s">
        <v>118</v>
      </c>
      <c r="D54" s="201"/>
      <c r="E54" s="201"/>
      <c r="F54" s="201"/>
      <c r="G54" s="201"/>
      <c r="H54" s="201"/>
      <c r="I54" s="39">
        <f>I21</f>
        <v>0</v>
      </c>
      <c r="J54" s="42">
        <f>I54</f>
        <v>0</v>
      </c>
      <c r="K54" s="29"/>
      <c r="L54" s="29"/>
    </row>
    <row r="55" spans="1:12" ht="24.75" customHeight="1" x14ac:dyDescent="0.2">
      <c r="A55" s="33">
        <v>10</v>
      </c>
      <c r="B55" s="33" t="s">
        <v>52</v>
      </c>
      <c r="C55" s="215" t="s">
        <v>119</v>
      </c>
      <c r="D55" s="215"/>
      <c r="E55" s="215"/>
      <c r="F55" s="215"/>
      <c r="G55" s="215"/>
      <c r="H55" s="37">
        <f>'Salary Details'!T27</f>
        <v>0</v>
      </c>
      <c r="I55" s="48">
        <v>0</v>
      </c>
      <c r="J55" s="42">
        <f>MIN(I55+H55,100000)</f>
        <v>0</v>
      </c>
      <c r="K55" s="29"/>
      <c r="L55" s="29"/>
    </row>
    <row r="56" spans="1:12" ht="17.25" customHeight="1" x14ac:dyDescent="0.2">
      <c r="A56" s="59"/>
      <c r="B56" s="33" t="s">
        <v>68</v>
      </c>
      <c r="C56" s="201" t="s">
        <v>120</v>
      </c>
      <c r="D56" s="201"/>
      <c r="E56" s="201"/>
      <c r="F56" s="201"/>
      <c r="G56" s="201"/>
      <c r="H56" s="201"/>
      <c r="I56" s="48">
        <v>0</v>
      </c>
      <c r="J56" s="49">
        <f>IF(I56="","",MIN(I56,125000))</f>
        <v>0</v>
      </c>
      <c r="K56" s="29"/>
      <c r="L56" s="29"/>
    </row>
    <row r="57" spans="1:12" ht="21" customHeight="1" x14ac:dyDescent="0.2">
      <c r="A57" s="33"/>
      <c r="B57" s="33" t="s">
        <v>70</v>
      </c>
      <c r="C57" s="201" t="s">
        <v>121</v>
      </c>
      <c r="D57" s="201"/>
      <c r="E57" s="201"/>
      <c r="F57" s="201"/>
      <c r="G57" s="201"/>
      <c r="H57" s="201"/>
      <c r="I57" s="48">
        <v>0</v>
      </c>
      <c r="J57" s="49">
        <f>MIN(I57,100000)</f>
        <v>0</v>
      </c>
      <c r="K57" s="29"/>
      <c r="L57" s="29"/>
    </row>
    <row r="58" spans="1:12" ht="17.25" customHeight="1" x14ac:dyDescent="0.2">
      <c r="A58" s="33"/>
      <c r="B58" s="33" t="s">
        <v>72</v>
      </c>
      <c r="C58" s="201" t="s">
        <v>122</v>
      </c>
      <c r="D58" s="201"/>
      <c r="E58" s="201"/>
      <c r="F58" s="201"/>
      <c r="G58" s="201"/>
      <c r="H58" s="201"/>
      <c r="I58" s="48">
        <v>0</v>
      </c>
      <c r="J58" s="49">
        <f>I58</f>
        <v>0</v>
      </c>
      <c r="K58" s="29"/>
      <c r="L58" s="29"/>
    </row>
    <row r="59" spans="1:12" ht="15.75" customHeight="1" x14ac:dyDescent="0.2">
      <c r="A59" s="33"/>
      <c r="B59" s="33" t="s">
        <v>74</v>
      </c>
      <c r="C59" s="201" t="s">
        <v>123</v>
      </c>
      <c r="D59" s="201"/>
      <c r="E59" s="201"/>
      <c r="F59" s="201"/>
      <c r="G59" s="201"/>
      <c r="H59" s="201"/>
      <c r="I59" s="48">
        <v>0</v>
      </c>
      <c r="J59" s="49">
        <f>I59</f>
        <v>0</v>
      </c>
      <c r="K59" s="29"/>
      <c r="L59" s="29"/>
    </row>
    <row r="60" spans="1:12" ht="15" customHeight="1" x14ac:dyDescent="0.2">
      <c r="A60" s="33"/>
      <c r="B60" s="33" t="s">
        <v>76</v>
      </c>
      <c r="C60" s="201" t="s">
        <v>124</v>
      </c>
      <c r="D60" s="201"/>
      <c r="E60" s="201"/>
      <c r="F60" s="201"/>
      <c r="G60" s="201"/>
      <c r="H60" s="60">
        <v>1</v>
      </c>
      <c r="I60" s="48">
        <v>0</v>
      </c>
      <c r="J60" s="49">
        <f>ROUND(MAX((MIN(I60*H60,(J39-J53-J55-J56-J57-J58-J59-J64)*0.1)),0),0)</f>
        <v>0</v>
      </c>
      <c r="K60" s="29"/>
      <c r="L60" s="29"/>
    </row>
    <row r="61" spans="1:12" ht="22.5" customHeight="1" x14ac:dyDescent="0.2">
      <c r="A61" s="33"/>
      <c r="B61" s="33" t="s">
        <v>78</v>
      </c>
      <c r="C61" s="201" t="s">
        <v>125</v>
      </c>
      <c r="D61" s="201"/>
      <c r="E61" s="201"/>
      <c r="F61" s="201"/>
      <c r="G61" s="201"/>
      <c r="H61" s="201"/>
      <c r="I61" s="48">
        <v>0</v>
      </c>
      <c r="J61" s="49">
        <f>I61</f>
        <v>0</v>
      </c>
      <c r="K61" s="29"/>
      <c r="L61" s="29"/>
    </row>
    <row r="62" spans="1:12" ht="15.75" customHeight="1" x14ac:dyDescent="0.2">
      <c r="A62" s="33"/>
      <c r="B62" s="33" t="s">
        <v>80</v>
      </c>
      <c r="C62" s="201" t="s">
        <v>126</v>
      </c>
      <c r="D62" s="201"/>
      <c r="E62" s="201"/>
      <c r="F62" s="201"/>
      <c r="G62" s="201"/>
      <c r="H62" s="201"/>
      <c r="I62" s="48">
        <v>0</v>
      </c>
      <c r="J62" s="49">
        <f>MIN(I62,125000)</f>
        <v>0</v>
      </c>
      <c r="K62" s="29"/>
      <c r="L62" s="29"/>
    </row>
    <row r="63" spans="1:12" ht="18.75" customHeight="1" x14ac:dyDescent="0.2">
      <c r="A63" s="33"/>
      <c r="B63" s="33" t="s">
        <v>82</v>
      </c>
      <c r="C63" s="201" t="s">
        <v>127</v>
      </c>
      <c r="D63" s="201"/>
      <c r="E63" s="201"/>
      <c r="F63" s="201"/>
      <c r="G63" s="201"/>
      <c r="H63" s="201"/>
      <c r="I63" s="35">
        <f>IF(Home!J16&lt;60,J34,(J34+J35))</f>
        <v>0</v>
      </c>
      <c r="J63" s="49">
        <f>IF(Home!J16&gt;=60,MIN(I63,50000),MIN(I63,10000))</f>
        <v>0</v>
      </c>
      <c r="K63" s="29"/>
      <c r="L63" s="29"/>
    </row>
    <row r="64" spans="1:12" ht="15.75" customHeight="1" x14ac:dyDescent="0.2">
      <c r="A64" s="33"/>
      <c r="B64" s="33" t="s">
        <v>116</v>
      </c>
      <c r="C64" s="201" t="s">
        <v>128</v>
      </c>
      <c r="D64" s="201"/>
      <c r="E64" s="201"/>
      <c r="F64" s="201"/>
      <c r="G64" s="201"/>
      <c r="H64" s="61"/>
      <c r="I64" s="44">
        <f>MIN(I54,50000)</f>
        <v>0</v>
      </c>
      <c r="J64" s="42">
        <f>MIN(SUM(I64,H64),50000)</f>
        <v>0</v>
      </c>
      <c r="K64" s="29"/>
      <c r="L64" s="29"/>
    </row>
    <row r="65" spans="1:12" ht="15.75" customHeight="1" x14ac:dyDescent="0.2">
      <c r="A65" s="33">
        <v>11</v>
      </c>
      <c r="B65" s="33"/>
      <c r="C65" s="203" t="s">
        <v>129</v>
      </c>
      <c r="D65" s="203"/>
      <c r="E65" s="203"/>
      <c r="F65" s="203"/>
      <c r="G65" s="203"/>
      <c r="H65" s="203"/>
      <c r="I65" s="203"/>
      <c r="J65" s="42">
        <f>SUM(J53+J54+SUM(J55:J64))</f>
        <v>0</v>
      </c>
      <c r="K65" s="29"/>
      <c r="L65" s="29"/>
    </row>
    <row r="66" spans="1:12" ht="15.75" customHeight="1" x14ac:dyDescent="0.2">
      <c r="A66" s="33">
        <v>12</v>
      </c>
      <c r="B66" s="33" t="s">
        <v>52</v>
      </c>
      <c r="C66" s="201" t="s">
        <v>130</v>
      </c>
      <c r="D66" s="201"/>
      <c r="E66" s="201"/>
      <c r="F66" s="201"/>
      <c r="G66" s="201"/>
      <c r="H66" s="201"/>
      <c r="I66" s="201"/>
      <c r="J66" s="39">
        <f>J39-J65</f>
        <v>0</v>
      </c>
      <c r="K66" s="29"/>
      <c r="L66" s="29"/>
    </row>
    <row r="67" spans="1:12" ht="15.75" customHeight="1" x14ac:dyDescent="0.2">
      <c r="A67" s="33"/>
      <c r="B67" s="33" t="s">
        <v>68</v>
      </c>
      <c r="C67" s="201" t="s">
        <v>131</v>
      </c>
      <c r="D67" s="201"/>
      <c r="E67" s="201"/>
      <c r="F67" s="201"/>
      <c r="G67" s="201"/>
      <c r="H67" s="201"/>
      <c r="I67" s="201"/>
      <c r="J67" s="42">
        <f>ROUND(J66,-1)</f>
        <v>0</v>
      </c>
      <c r="K67" s="29"/>
      <c r="L67" s="29"/>
    </row>
    <row r="68" spans="1:12" ht="15.75" customHeight="1" x14ac:dyDescent="0.2">
      <c r="A68" s="33">
        <v>13</v>
      </c>
      <c r="B68" s="33" t="s">
        <v>52</v>
      </c>
      <c r="C68" s="201" t="s">
        <v>132</v>
      </c>
      <c r="D68" s="201"/>
      <c r="E68" s="201"/>
      <c r="F68" s="201"/>
      <c r="G68" s="201"/>
      <c r="H68" s="201"/>
      <c r="I68" s="201"/>
      <c r="J68" s="39">
        <f>ROUND(IF(Home!J16&gt;=60,IF(J67&lt;300001,"0 ",IF(J66&lt;500001,(J66-300000)*5%,IF(J67&lt;1000001,(J67-500000)*20%+10000,IF(J67&gt;1000000,(J67-1000000)*30%+110000,0)))),IF(J67&lt;250001,"0 ",IF(J67&lt;500001,(J67-250000)*5%,IF(J67&lt;1000001,(J67-500000)*20%+12500,IF(J67&gt;1000000,(J67-1000000)*30%+112500,0))))),0)</f>
        <v>0</v>
      </c>
      <c r="K68" s="29"/>
      <c r="L68" s="29"/>
    </row>
    <row r="69" spans="1:12" ht="27.75" customHeight="1" x14ac:dyDescent="0.2">
      <c r="A69" s="33"/>
      <c r="B69" s="33" t="s">
        <v>68</v>
      </c>
      <c r="C69" s="201" t="s">
        <v>133</v>
      </c>
      <c r="D69" s="201"/>
      <c r="E69" s="201"/>
      <c r="F69" s="201"/>
      <c r="G69" s="201"/>
      <c r="H69" s="201"/>
      <c r="I69" s="201"/>
      <c r="J69" s="39">
        <f>IF(J66&lt;=500000,J68,0)</f>
        <v>0</v>
      </c>
      <c r="K69" s="29"/>
      <c r="L69" s="29"/>
    </row>
    <row r="70" spans="1:12" ht="15.75" customHeight="1" x14ac:dyDescent="0.2">
      <c r="A70" s="33"/>
      <c r="B70" s="33" t="s">
        <v>70</v>
      </c>
      <c r="C70" s="201" t="s">
        <v>134</v>
      </c>
      <c r="D70" s="201"/>
      <c r="E70" s="201"/>
      <c r="F70" s="201"/>
      <c r="G70" s="201"/>
      <c r="H70" s="201"/>
      <c r="I70" s="201"/>
      <c r="J70" s="42">
        <f>J68-J69</f>
        <v>0</v>
      </c>
      <c r="K70" s="29"/>
      <c r="L70" s="29"/>
    </row>
    <row r="71" spans="1:12" ht="15.75" customHeight="1" x14ac:dyDescent="0.2">
      <c r="A71" s="33">
        <v>14</v>
      </c>
      <c r="B71" s="33"/>
      <c r="C71" s="201" t="s">
        <v>135</v>
      </c>
      <c r="D71" s="201"/>
      <c r="E71" s="201"/>
      <c r="F71" s="201"/>
      <c r="G71" s="201"/>
      <c r="H71" s="201"/>
      <c r="I71" s="201"/>
      <c r="J71" s="48">
        <v>0</v>
      </c>
      <c r="K71" s="29"/>
      <c r="L71" s="29"/>
    </row>
    <row r="72" spans="1:12" ht="15.75" customHeight="1" x14ac:dyDescent="0.2">
      <c r="A72" s="33">
        <v>15</v>
      </c>
      <c r="B72" s="33"/>
      <c r="C72" s="201" t="s">
        <v>136</v>
      </c>
      <c r="D72" s="201"/>
      <c r="E72" s="201"/>
      <c r="F72" s="201"/>
      <c r="G72" s="201"/>
      <c r="H72" s="201"/>
      <c r="I72" s="201"/>
      <c r="J72" s="39">
        <f>ROUND((J70+J71)*4%,0)</f>
        <v>0</v>
      </c>
      <c r="K72" s="29"/>
      <c r="L72" s="29"/>
    </row>
    <row r="73" spans="1:12" ht="15.75" customHeight="1" x14ac:dyDescent="0.2">
      <c r="A73" s="33">
        <v>16</v>
      </c>
      <c r="B73" s="33"/>
      <c r="C73" s="201" t="s">
        <v>137</v>
      </c>
      <c r="D73" s="201"/>
      <c r="E73" s="201"/>
      <c r="F73" s="201"/>
      <c r="G73" s="201"/>
      <c r="H73" s="201"/>
      <c r="I73" s="201"/>
      <c r="J73" s="42">
        <f>J70+J71+J72</f>
        <v>0</v>
      </c>
      <c r="K73" s="29"/>
      <c r="L73" s="29"/>
    </row>
    <row r="74" spans="1:12" ht="15.75" customHeight="1" x14ac:dyDescent="0.2">
      <c r="A74" s="33">
        <v>17</v>
      </c>
      <c r="B74" s="33"/>
      <c r="C74" s="201" t="s">
        <v>138</v>
      </c>
      <c r="D74" s="201"/>
      <c r="E74" s="201"/>
      <c r="F74" s="201"/>
      <c r="G74" s="201"/>
      <c r="H74" s="201"/>
      <c r="I74" s="201"/>
      <c r="J74" s="58">
        <v>0</v>
      </c>
      <c r="K74" s="29"/>
      <c r="L74" s="29"/>
    </row>
    <row r="75" spans="1:12" ht="15.75" customHeight="1" x14ac:dyDescent="0.2">
      <c r="A75" s="33">
        <v>18</v>
      </c>
      <c r="B75" s="33"/>
      <c r="C75" s="201" t="s">
        <v>139</v>
      </c>
      <c r="D75" s="201"/>
      <c r="E75" s="201"/>
      <c r="F75" s="201"/>
      <c r="G75" s="201"/>
      <c r="H75" s="201"/>
      <c r="I75" s="201"/>
      <c r="J75" s="42">
        <f>J73-J74</f>
        <v>0</v>
      </c>
      <c r="K75" s="29"/>
      <c r="L75" s="29"/>
    </row>
    <row r="76" spans="1:12" ht="15.75" customHeight="1" x14ac:dyDescent="0.2">
      <c r="A76" s="33">
        <v>19</v>
      </c>
      <c r="B76" s="33" t="s">
        <v>52</v>
      </c>
      <c r="C76" s="201" t="s">
        <v>140</v>
      </c>
      <c r="D76" s="201"/>
      <c r="E76" s="201"/>
      <c r="F76" s="201"/>
      <c r="G76" s="201"/>
      <c r="H76" s="201"/>
      <c r="I76" s="201"/>
      <c r="J76" s="39">
        <f>MAX('Salary Details'!U27-J77,0)</f>
        <v>0</v>
      </c>
      <c r="K76" s="29"/>
      <c r="L76" s="29"/>
    </row>
    <row r="77" spans="1:12" ht="15.75" customHeight="1" x14ac:dyDescent="0.2">
      <c r="A77" s="33"/>
      <c r="B77" s="33" t="s">
        <v>68</v>
      </c>
      <c r="C77" s="201" t="s">
        <v>141</v>
      </c>
      <c r="D77" s="201"/>
      <c r="E77" s="201"/>
      <c r="F77" s="201"/>
      <c r="G77" s="201"/>
      <c r="H77" s="201"/>
      <c r="I77" s="201"/>
      <c r="J77" s="58">
        <v>0</v>
      </c>
      <c r="K77" s="29"/>
      <c r="L77" s="29"/>
    </row>
    <row r="78" spans="1:12" ht="24" customHeight="1" x14ac:dyDescent="0.2">
      <c r="A78" s="33"/>
      <c r="B78" s="33" t="s">
        <v>70</v>
      </c>
      <c r="C78" s="201" t="s">
        <v>142</v>
      </c>
      <c r="D78" s="201"/>
      <c r="E78" s="201"/>
      <c r="F78" s="201"/>
      <c r="G78" s="201"/>
      <c r="H78" s="201"/>
      <c r="I78" s="201"/>
      <c r="J78" s="48">
        <v>0</v>
      </c>
      <c r="K78" s="29"/>
      <c r="L78" s="29"/>
    </row>
    <row r="79" spans="1:12" ht="15.75" customHeight="1" x14ac:dyDescent="0.2">
      <c r="A79" s="33">
        <v>20</v>
      </c>
      <c r="B79" s="33"/>
      <c r="C79" s="201" t="s">
        <v>143</v>
      </c>
      <c r="D79" s="201"/>
      <c r="E79" s="201"/>
      <c r="F79" s="201"/>
      <c r="G79" s="201"/>
      <c r="H79" s="201"/>
      <c r="I79" s="201"/>
      <c r="J79" s="42">
        <f>J75-J76-J77-J78</f>
        <v>0</v>
      </c>
      <c r="K79" s="29"/>
      <c r="L79" s="29"/>
    </row>
    <row r="80" spans="1:12" ht="18" customHeight="1" x14ac:dyDescent="0.2">
      <c r="A80" s="217" t="s">
        <v>144</v>
      </c>
      <c r="B80" s="217"/>
      <c r="C80" s="216"/>
      <c r="D80" s="216"/>
      <c r="E80" s="62"/>
      <c r="F80" s="218"/>
      <c r="G80" s="218"/>
      <c r="H80" s="218"/>
      <c r="I80" s="218"/>
      <c r="J80" s="218"/>
      <c r="K80" s="29"/>
      <c r="L80" s="29"/>
    </row>
    <row r="81" spans="1:12" ht="12.75" customHeight="1" x14ac:dyDescent="0.2">
      <c r="A81" s="217" t="s">
        <v>145</v>
      </c>
      <c r="B81" s="217"/>
      <c r="C81" s="219"/>
      <c r="D81" s="219"/>
      <c r="E81" s="62"/>
      <c r="F81" s="217" t="s">
        <v>146</v>
      </c>
      <c r="G81" s="217"/>
      <c r="H81" s="217"/>
      <c r="I81" s="217"/>
      <c r="J81" s="217"/>
      <c r="K81" s="29"/>
      <c r="L81" s="29"/>
    </row>
    <row r="82" spans="1:12" ht="13.5" x14ac:dyDescent="0.2">
      <c r="A82" s="63"/>
      <c r="B82" s="63"/>
      <c r="C82" s="62"/>
      <c r="D82" s="62"/>
      <c r="E82" s="62"/>
      <c r="F82" s="62" t="s">
        <v>147</v>
      </c>
      <c r="G82" s="216"/>
      <c r="H82" s="216"/>
      <c r="I82" s="216"/>
      <c r="J82" s="216"/>
      <c r="K82" s="29"/>
      <c r="L82" s="29"/>
    </row>
    <row r="83" spans="1:12" ht="15.75" customHeight="1" x14ac:dyDescent="0.2">
      <c r="A83" s="63"/>
      <c r="B83" s="63"/>
      <c r="C83" s="62"/>
      <c r="D83" s="62"/>
      <c r="E83" s="62"/>
      <c r="F83" s="217" t="s">
        <v>148</v>
      </c>
      <c r="G83" s="217"/>
      <c r="H83" s="216"/>
      <c r="I83" s="216"/>
      <c r="J83" s="216"/>
      <c r="K83" s="29"/>
      <c r="L83" s="29"/>
    </row>
    <row r="84" spans="1:12" ht="15" customHeight="1" x14ac:dyDescent="0.2">
      <c r="A84" s="64"/>
      <c r="B84" s="64"/>
      <c r="C84" s="29"/>
      <c r="D84" s="29"/>
      <c r="E84" s="29"/>
      <c r="F84" s="29"/>
      <c r="G84" s="29"/>
      <c r="H84" s="29"/>
      <c r="I84" s="65"/>
      <c r="J84" s="66"/>
      <c r="K84" s="29"/>
      <c r="L84" s="29"/>
    </row>
    <row r="85" spans="1:12" ht="15" hidden="1" customHeight="1" x14ac:dyDescent="0.2">
      <c r="A85" s="64"/>
      <c r="B85" s="64"/>
      <c r="C85" s="29"/>
      <c r="D85" s="29"/>
      <c r="E85" s="29"/>
      <c r="F85" s="29"/>
      <c r="G85" s="29"/>
      <c r="H85" s="29"/>
      <c r="I85" s="65"/>
      <c r="J85" s="65"/>
      <c r="K85" s="29"/>
      <c r="L85" s="29"/>
    </row>
    <row r="86" spans="1:12" ht="15" hidden="1" customHeight="1" x14ac:dyDescent="0.2">
      <c r="A86" s="64"/>
      <c r="B86" s="64"/>
      <c r="C86" s="29"/>
      <c r="D86" s="29"/>
      <c r="E86" s="29"/>
      <c r="F86" s="29"/>
      <c r="G86" s="29"/>
      <c r="H86" s="29"/>
      <c r="I86" s="65"/>
      <c r="J86" s="65"/>
      <c r="K86" s="29"/>
      <c r="L86" s="29"/>
    </row>
    <row r="87" spans="1:12" ht="15" hidden="1" customHeight="1" x14ac:dyDescent="0.2">
      <c r="A87" s="64"/>
      <c r="B87" s="64"/>
      <c r="C87" s="29"/>
      <c r="D87" s="29"/>
      <c r="E87" s="29"/>
      <c r="F87" s="29"/>
      <c r="G87" s="29"/>
      <c r="H87" s="29"/>
      <c r="I87" s="65"/>
      <c r="J87" s="65"/>
      <c r="K87" s="29"/>
      <c r="L87" s="29"/>
    </row>
    <row r="88" spans="1:12" ht="15" hidden="1" customHeight="1" x14ac:dyDescent="0.2">
      <c r="A88" s="64"/>
      <c r="B88" s="64"/>
      <c r="C88" s="29"/>
      <c r="D88" s="29"/>
      <c r="E88" s="29"/>
      <c r="F88" s="29"/>
      <c r="G88" s="29"/>
      <c r="H88" s="29"/>
      <c r="I88" s="65"/>
      <c r="J88" s="65"/>
      <c r="K88" s="29"/>
      <c r="L88" s="29"/>
    </row>
    <row r="89" spans="1:12" ht="15" hidden="1" customHeight="1" x14ac:dyDescent="0.2">
      <c r="A89" s="64"/>
      <c r="B89" s="64"/>
      <c r="C89" s="29"/>
      <c r="D89" s="29"/>
      <c r="E89" s="29"/>
      <c r="F89" s="29"/>
      <c r="G89" s="29"/>
      <c r="H89" s="29"/>
      <c r="I89" s="65"/>
      <c r="J89" s="65"/>
      <c r="K89" s="29"/>
      <c r="L89" s="29"/>
    </row>
    <row r="90" spans="1:12" ht="15" hidden="1" customHeight="1" x14ac:dyDescent="0.2">
      <c r="A90" s="64"/>
      <c r="B90" s="64"/>
      <c r="C90" s="29"/>
      <c r="D90" s="29"/>
      <c r="E90" s="29"/>
      <c r="F90" s="29"/>
      <c r="G90" s="29"/>
      <c r="H90" s="29"/>
      <c r="I90" s="65"/>
      <c r="J90" s="65"/>
      <c r="K90" s="29"/>
      <c r="L90" s="29"/>
    </row>
    <row r="91" spans="1:12" ht="15" hidden="1" customHeight="1" x14ac:dyDescent="0.2">
      <c r="A91" s="64"/>
      <c r="B91" s="64"/>
      <c r="C91" s="29"/>
      <c r="D91" s="29"/>
      <c r="E91" s="29"/>
      <c r="F91" s="29"/>
      <c r="G91" s="29"/>
      <c r="H91" s="29"/>
      <c r="I91" s="65"/>
      <c r="J91" s="65"/>
      <c r="K91" s="29"/>
      <c r="L91" s="29"/>
    </row>
    <row r="92" spans="1:12" ht="15" hidden="1" customHeight="1" x14ac:dyDescent="0.2">
      <c r="A92" s="64"/>
      <c r="B92" s="64"/>
      <c r="C92" s="29"/>
      <c r="D92" s="29"/>
      <c r="E92" s="29"/>
      <c r="F92" s="29"/>
      <c r="G92" s="29"/>
      <c r="H92" s="29"/>
      <c r="I92" s="65"/>
      <c r="J92" s="65"/>
      <c r="K92" s="29"/>
      <c r="L92" s="29"/>
    </row>
    <row r="93" spans="1:12" ht="15" hidden="1" customHeight="1" x14ac:dyDescent="0.2">
      <c r="A93" s="64"/>
      <c r="B93" s="64"/>
      <c r="C93" s="29"/>
      <c r="D93" s="29"/>
      <c r="E93" s="29"/>
      <c r="F93" s="29"/>
      <c r="G93" s="29"/>
      <c r="H93" s="29"/>
      <c r="I93" s="65"/>
      <c r="J93" s="65"/>
      <c r="K93" s="29"/>
      <c r="L93" s="29"/>
    </row>
    <row r="94" spans="1:12" ht="15" hidden="1" customHeight="1" x14ac:dyDescent="0.2">
      <c r="A94" s="64"/>
      <c r="B94" s="64"/>
      <c r="C94" s="29"/>
      <c r="D94" s="29"/>
      <c r="E94" s="29"/>
      <c r="F94" s="29"/>
      <c r="G94" s="29"/>
      <c r="H94" s="29"/>
      <c r="I94" s="65"/>
      <c r="J94" s="65"/>
      <c r="K94" s="29"/>
      <c r="L94" s="29"/>
    </row>
    <row r="95" spans="1:12" ht="15" hidden="1" customHeight="1" x14ac:dyDescent="0.2">
      <c r="A95" s="64"/>
      <c r="B95" s="64"/>
      <c r="C95" s="29"/>
      <c r="D95" s="29"/>
      <c r="E95" s="29"/>
      <c r="F95" s="29"/>
      <c r="G95" s="29"/>
      <c r="H95" s="29"/>
      <c r="I95" s="65"/>
      <c r="J95" s="65"/>
      <c r="K95" s="29"/>
      <c r="L95" s="29"/>
    </row>
    <row r="96" spans="1:12" ht="15" hidden="1" customHeight="1" x14ac:dyDescent="0.2">
      <c r="A96" s="64"/>
      <c r="B96" s="64"/>
      <c r="C96" s="29"/>
      <c r="D96" s="29"/>
      <c r="E96" s="29"/>
      <c r="F96" s="29"/>
      <c r="G96" s="29"/>
      <c r="H96" s="29"/>
      <c r="I96" s="65"/>
      <c r="J96" s="65"/>
      <c r="K96" s="29"/>
      <c r="L96" s="29"/>
    </row>
    <row r="97" spans="1:12" ht="15" hidden="1" customHeight="1" x14ac:dyDescent="0.2">
      <c r="A97" s="64"/>
      <c r="B97" s="64"/>
      <c r="C97" s="29"/>
      <c r="D97" s="29"/>
      <c r="E97" s="29"/>
      <c r="F97" s="29"/>
      <c r="G97" s="29"/>
      <c r="H97" s="29"/>
      <c r="I97" s="65"/>
      <c r="J97" s="65"/>
      <c r="K97" s="29"/>
      <c r="L97" s="29"/>
    </row>
    <row r="98" spans="1:12" ht="15" hidden="1" customHeight="1" x14ac:dyDescent="0.2">
      <c r="A98" s="64"/>
      <c r="B98" s="64"/>
      <c r="C98" s="29"/>
      <c r="D98" s="29"/>
      <c r="E98" s="29"/>
      <c r="F98" s="29"/>
      <c r="G98" s="29"/>
      <c r="H98" s="29"/>
      <c r="I98" s="65"/>
      <c r="J98" s="65"/>
      <c r="K98" s="29"/>
      <c r="L98" s="29"/>
    </row>
    <row r="99" spans="1:12" ht="15" hidden="1" customHeight="1" x14ac:dyDescent="0.2">
      <c r="A99" s="64"/>
      <c r="B99" s="64"/>
      <c r="C99" s="29"/>
      <c r="D99" s="29"/>
      <c r="E99" s="29"/>
      <c r="F99" s="29"/>
      <c r="G99" s="29"/>
      <c r="H99" s="29"/>
      <c r="I99" s="65"/>
      <c r="J99" s="65"/>
      <c r="K99" s="29"/>
      <c r="L99" s="29"/>
    </row>
    <row r="100" spans="1:12" ht="15" hidden="1" customHeight="1" x14ac:dyDescent="0.2">
      <c r="A100" s="64"/>
      <c r="B100" s="64"/>
      <c r="C100" s="29"/>
      <c r="D100" s="29"/>
      <c r="E100" s="29"/>
      <c r="F100" s="29"/>
      <c r="G100" s="29"/>
      <c r="H100" s="29"/>
      <c r="I100" s="65"/>
      <c r="J100" s="65"/>
      <c r="K100" s="29"/>
      <c r="L100" s="29"/>
    </row>
    <row r="101" spans="1:12" ht="15" hidden="1" customHeight="1" x14ac:dyDescent="0.2">
      <c r="A101" s="64"/>
      <c r="B101" s="64"/>
      <c r="C101" s="29"/>
      <c r="D101" s="29"/>
      <c r="E101" s="29"/>
      <c r="F101" s="29"/>
      <c r="G101" s="29"/>
      <c r="H101" s="29"/>
      <c r="I101" s="65"/>
      <c r="J101" s="65"/>
      <c r="K101" s="29"/>
      <c r="L101" s="29"/>
    </row>
    <row r="102" spans="1:12" ht="15" hidden="1" customHeight="1" x14ac:dyDescent="0.2">
      <c r="A102" s="64"/>
      <c r="B102" s="64"/>
      <c r="C102" s="29"/>
      <c r="D102" s="29"/>
      <c r="E102" s="29"/>
      <c r="F102" s="29"/>
      <c r="G102" s="29"/>
      <c r="H102" s="29"/>
      <c r="I102" s="65"/>
      <c r="J102" s="65"/>
      <c r="K102" s="29"/>
      <c r="L102" s="29"/>
    </row>
    <row r="103" spans="1:12" ht="15" hidden="1" customHeight="1" x14ac:dyDescent="0.2">
      <c r="A103" s="64"/>
      <c r="B103" s="64"/>
      <c r="C103" s="29"/>
      <c r="D103" s="29"/>
      <c r="E103" s="29"/>
      <c r="F103" s="29"/>
      <c r="G103" s="29"/>
      <c r="H103" s="29"/>
      <c r="I103" s="65"/>
      <c r="J103" s="65"/>
      <c r="K103" s="29"/>
      <c r="L103" s="29"/>
    </row>
    <row r="104" spans="1:12" ht="15.75" customHeight="1" x14ac:dyDescent="0.2"/>
  </sheetData>
  <sheetProtection algorithmName="SHA-512" hashValue="oFoZI7vnI9ZKI3So/E06Ae4FtIbtBWiK2kzW96dRX4NFQQQaVX4mQDSO+NWNO1aTKjT8Zn558/5DFVTXLdeiJA==" saltValue="UPdt+fyyR09Ug2fakpRbMQ==" spinCount="100000" sheet="1" objects="1" scenarios="1"/>
  <mergeCells count="95">
    <mergeCell ref="G82:J82"/>
    <mergeCell ref="F83:G83"/>
    <mergeCell ref="H83:J83"/>
    <mergeCell ref="A80:B80"/>
    <mergeCell ref="C80:D80"/>
    <mergeCell ref="F80:J80"/>
    <mergeCell ref="A81:B81"/>
    <mergeCell ref="C81:D81"/>
    <mergeCell ref="F81:J81"/>
    <mergeCell ref="C75:I75"/>
    <mergeCell ref="C76:I76"/>
    <mergeCell ref="C77:I77"/>
    <mergeCell ref="C78:I78"/>
    <mergeCell ref="C79:I79"/>
    <mergeCell ref="C70:I70"/>
    <mergeCell ref="C71:I71"/>
    <mergeCell ref="C72:I72"/>
    <mergeCell ref="C73:I73"/>
    <mergeCell ref="C74:I74"/>
    <mergeCell ref="C65:I65"/>
    <mergeCell ref="C66:I66"/>
    <mergeCell ref="C67:I67"/>
    <mergeCell ref="C68:I68"/>
    <mergeCell ref="C69:I69"/>
    <mergeCell ref="C60:G60"/>
    <mergeCell ref="C61:H61"/>
    <mergeCell ref="C62:H62"/>
    <mergeCell ref="C63:H63"/>
    <mergeCell ref="C64:G64"/>
    <mergeCell ref="C55:G55"/>
    <mergeCell ref="C56:H56"/>
    <mergeCell ref="C57:H57"/>
    <mergeCell ref="C58:H58"/>
    <mergeCell ref="C59:H59"/>
    <mergeCell ref="C50:H50"/>
    <mergeCell ref="C51:H51"/>
    <mergeCell ref="C52:H52"/>
    <mergeCell ref="C53:H53"/>
    <mergeCell ref="C54:H54"/>
    <mergeCell ref="C45:H45"/>
    <mergeCell ref="C46:H46"/>
    <mergeCell ref="C47:H47"/>
    <mergeCell ref="C48:H48"/>
    <mergeCell ref="C49:H49"/>
    <mergeCell ref="C42:H42"/>
    <mergeCell ref="I42:I43"/>
    <mergeCell ref="J42:J43"/>
    <mergeCell ref="C43:H43"/>
    <mergeCell ref="C44:H44"/>
    <mergeCell ref="C36:H36"/>
    <mergeCell ref="C37:H37"/>
    <mergeCell ref="C38:I38"/>
    <mergeCell ref="C39:I39"/>
    <mergeCell ref="A41:H41"/>
    <mergeCell ref="C31:H31"/>
    <mergeCell ref="C32:I32"/>
    <mergeCell ref="C33:H33"/>
    <mergeCell ref="C34:H34"/>
    <mergeCell ref="C35:H35"/>
    <mergeCell ref="C26:H26"/>
    <mergeCell ref="C27:G27"/>
    <mergeCell ref="C28:I28"/>
    <mergeCell ref="C29:I29"/>
    <mergeCell ref="C30:H30"/>
    <mergeCell ref="C21:H21"/>
    <mergeCell ref="C22:H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dataValidations count="1">
    <dataValidation type="list" allowBlank="1" showErrorMessage="1" sqref="H60" xr:uid="{00000000-0002-0000-0200-000000000000}">
      <formula1>"50%,100%"</formula1>
      <formula2>0</formula2>
    </dataValidation>
  </dataValidation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5"/>
  <sheetViews>
    <sheetView showGridLines="0" topLeftCell="A49" zoomScale="130" zoomScaleNormal="130" workbookViewId="0">
      <selection activeCell="G51" sqref="G51:J51"/>
    </sheetView>
  </sheetViews>
  <sheetFormatPr defaultColWidth="0" defaultRowHeight="15.75" customHeight="1" zeroHeight="1" x14ac:dyDescent="0.2"/>
  <cols>
    <col min="1" max="1" width="2.7109375" style="11" customWidth="1"/>
    <col min="2" max="2" width="2.42578125" style="11" customWidth="1"/>
    <col min="3" max="3" width="6.85546875" style="11" customWidth="1"/>
    <col min="4" max="4" width="10.7109375" style="11" customWidth="1"/>
    <col min="5" max="5" width="10.28515625" style="11" customWidth="1"/>
    <col min="6" max="6" width="8.42578125" style="11" customWidth="1"/>
    <col min="7" max="7" width="13.28515625" style="11" customWidth="1"/>
    <col min="8" max="8" width="10.42578125" style="11" customWidth="1"/>
    <col min="9" max="9" width="12.28515625" style="11" customWidth="1"/>
    <col min="10" max="10" width="12.7109375" style="11"/>
    <col min="11" max="11" width="7.7109375" style="11" customWidth="1"/>
    <col min="12" max="14" width="7.7109375" style="11" hidden="1" customWidth="1"/>
    <col min="15" max="16384" width="12.7109375" style="11" hidden="1"/>
  </cols>
  <sheetData>
    <row r="1" spans="1:14" ht="15" customHeight="1" x14ac:dyDescent="0.2">
      <c r="A1" s="67"/>
      <c r="B1" s="68"/>
      <c r="C1" s="220" t="str">
        <f>'Statement_OLD Regime'!C1:I1</f>
        <v xml:space="preserve"> INCOME TAX STATEMENT FOR THE FINANCIAL YEAR 2026-2027</v>
      </c>
      <c r="D1" s="220"/>
      <c r="E1" s="220"/>
      <c r="F1" s="220"/>
      <c r="G1" s="220"/>
      <c r="H1" s="220"/>
      <c r="I1" s="220"/>
      <c r="J1" s="221" t="s">
        <v>149</v>
      </c>
      <c r="K1" s="69"/>
      <c r="L1" s="69"/>
      <c r="M1" s="69"/>
      <c r="N1" s="69"/>
    </row>
    <row r="2" spans="1:14" ht="15" customHeight="1" x14ac:dyDescent="0.2">
      <c r="A2" s="70"/>
      <c r="B2" s="71"/>
      <c r="C2" s="222" t="str">
        <f>'Statement_OLD Regime'!C2:I2</f>
        <v>(Assessment Year 2027-2028)</v>
      </c>
      <c r="D2" s="222"/>
      <c r="E2" s="222"/>
      <c r="F2" s="222"/>
      <c r="G2" s="222"/>
      <c r="H2" s="222"/>
      <c r="I2" s="222"/>
      <c r="J2" s="221"/>
      <c r="K2" s="69"/>
      <c r="L2" s="69"/>
      <c r="M2" s="69"/>
      <c r="N2" s="69"/>
    </row>
    <row r="3" spans="1:14" ht="45" customHeight="1" x14ac:dyDescent="0.2">
      <c r="A3" s="223" t="s">
        <v>47</v>
      </c>
      <c r="B3" s="223"/>
      <c r="C3" s="223"/>
      <c r="D3" s="223"/>
      <c r="E3" s="224" t="str">
        <f>Home!B13</f>
        <v>Name, Designation &amp; Official Address ( Pls Fill)</v>
      </c>
      <c r="F3" s="224"/>
      <c r="G3" s="224"/>
      <c r="H3" s="224"/>
      <c r="I3" s="224"/>
      <c r="J3" s="224"/>
      <c r="K3" s="69"/>
      <c r="L3" s="69"/>
      <c r="M3" s="69"/>
      <c r="N3" s="69"/>
    </row>
    <row r="4" spans="1:14" ht="14.25" customHeight="1" x14ac:dyDescent="0.2">
      <c r="A4" s="223" t="s">
        <v>48</v>
      </c>
      <c r="B4" s="223"/>
      <c r="C4" s="223"/>
      <c r="D4" s="223"/>
      <c r="E4" s="225" t="str">
        <f>Home!J13</f>
        <v>Name &amp; Residential Address (Pls Fill)</v>
      </c>
      <c r="F4" s="225"/>
      <c r="G4" s="225"/>
      <c r="H4" s="225"/>
      <c r="I4" s="225"/>
      <c r="J4" s="225"/>
      <c r="K4" s="69"/>
      <c r="L4" s="69"/>
      <c r="M4" s="69"/>
      <c r="N4" s="69"/>
    </row>
    <row r="5" spans="1:14" ht="14.25" customHeight="1" x14ac:dyDescent="0.2">
      <c r="A5" s="226" t="s">
        <v>49</v>
      </c>
      <c r="B5" s="226"/>
      <c r="C5" s="227" t="str">
        <f>Home!G15</f>
        <v>PAN (PLS Fill)</v>
      </c>
      <c r="D5" s="227"/>
      <c r="E5" s="72" t="s">
        <v>50</v>
      </c>
      <c r="F5" s="228">
        <f>'Statement_OLD Regime'!F5:G5</f>
        <v>0</v>
      </c>
      <c r="G5" s="228"/>
      <c r="H5" s="73" t="s">
        <v>51</v>
      </c>
      <c r="I5" s="229">
        <f>'Statement_OLD Regime'!I5:J5</f>
        <v>0</v>
      </c>
      <c r="J5" s="229"/>
      <c r="K5" s="69"/>
      <c r="L5" s="69"/>
      <c r="M5" s="69"/>
      <c r="N5" s="69"/>
    </row>
    <row r="6" spans="1:14" ht="14.25" customHeight="1" x14ac:dyDescent="0.2">
      <c r="A6" s="74">
        <v>1</v>
      </c>
      <c r="B6" s="74" t="s">
        <v>150</v>
      </c>
      <c r="C6" s="230" t="s">
        <v>53</v>
      </c>
      <c r="D6" s="230"/>
      <c r="E6" s="230"/>
      <c r="F6" s="230"/>
      <c r="G6" s="230"/>
      <c r="H6" s="75"/>
      <c r="I6" s="76" t="s">
        <v>54</v>
      </c>
      <c r="J6" s="76" t="s">
        <v>54</v>
      </c>
      <c r="K6" s="69"/>
      <c r="L6" s="69"/>
      <c r="M6" s="69"/>
      <c r="N6" s="69"/>
    </row>
    <row r="7" spans="1:14" ht="15" customHeight="1" x14ac:dyDescent="0.2">
      <c r="A7" s="74"/>
      <c r="B7" s="74">
        <v>1</v>
      </c>
      <c r="C7" s="231" t="s">
        <v>55</v>
      </c>
      <c r="D7" s="231"/>
      <c r="E7" s="77">
        <f>'Statement_OLD Regime'!E7</f>
        <v>2026</v>
      </c>
      <c r="F7" s="78">
        <f>'Salary Details'!K5</f>
        <v>0</v>
      </c>
      <c r="G7" s="38" t="s">
        <v>56</v>
      </c>
      <c r="H7" s="77">
        <f>'Statement_OLD Regime'!H7</f>
        <v>2026</v>
      </c>
      <c r="I7" s="79">
        <f>'Salary Details'!K11</f>
        <v>0</v>
      </c>
      <c r="J7" s="80"/>
      <c r="K7" s="69"/>
      <c r="L7" s="69"/>
      <c r="M7" s="69"/>
      <c r="N7" s="69"/>
    </row>
    <row r="8" spans="1:14" ht="14.25" customHeight="1" x14ac:dyDescent="0.2">
      <c r="A8" s="74"/>
      <c r="B8" s="74">
        <v>2</v>
      </c>
      <c r="C8" s="231" t="s">
        <v>57</v>
      </c>
      <c r="D8" s="231"/>
      <c r="E8" s="77">
        <f>'Statement_OLD Regime'!E8</f>
        <v>2026</v>
      </c>
      <c r="F8" s="78">
        <f>'Salary Details'!K6</f>
        <v>0</v>
      </c>
      <c r="G8" s="38" t="s">
        <v>58</v>
      </c>
      <c r="H8" s="77">
        <f>'Statement_OLD Regime'!H8</f>
        <v>2026</v>
      </c>
      <c r="I8" s="79">
        <f>'Salary Details'!K12</f>
        <v>0</v>
      </c>
      <c r="J8" s="80"/>
      <c r="K8" s="69"/>
      <c r="L8" s="69"/>
      <c r="M8" s="69"/>
      <c r="N8" s="69"/>
    </row>
    <row r="9" spans="1:14" ht="15" customHeight="1" x14ac:dyDescent="0.2">
      <c r="A9" s="74"/>
      <c r="B9" s="74">
        <v>3</v>
      </c>
      <c r="C9" s="231" t="s">
        <v>59</v>
      </c>
      <c r="D9" s="231"/>
      <c r="E9" s="77">
        <f>'Statement_OLD Regime'!E9</f>
        <v>2026</v>
      </c>
      <c r="F9" s="78">
        <f>'Salary Details'!K7</f>
        <v>0</v>
      </c>
      <c r="G9" s="38" t="s">
        <v>60</v>
      </c>
      <c r="H9" s="77">
        <f>'Statement_OLD Regime'!H9</f>
        <v>2026</v>
      </c>
      <c r="I9" s="79">
        <f>'Salary Details'!K13</f>
        <v>0</v>
      </c>
      <c r="J9" s="80"/>
      <c r="K9" s="69"/>
      <c r="L9" s="69"/>
      <c r="M9" s="69"/>
      <c r="N9" s="69"/>
    </row>
    <row r="10" spans="1:14" ht="15" customHeight="1" x14ac:dyDescent="0.2">
      <c r="A10" s="74"/>
      <c r="B10" s="74">
        <v>4</v>
      </c>
      <c r="C10" s="231" t="s">
        <v>61</v>
      </c>
      <c r="D10" s="231"/>
      <c r="E10" s="77">
        <f>'Statement_OLD Regime'!E10</f>
        <v>2026</v>
      </c>
      <c r="F10" s="78">
        <f>'Salary Details'!K8</f>
        <v>0</v>
      </c>
      <c r="G10" s="38" t="s">
        <v>62</v>
      </c>
      <c r="H10" s="77">
        <f>'Statement_OLD Regime'!H10</f>
        <v>2026</v>
      </c>
      <c r="I10" s="79">
        <f>'Salary Details'!K14</f>
        <v>0</v>
      </c>
      <c r="J10" s="80"/>
      <c r="K10" s="69"/>
      <c r="L10" s="69"/>
      <c r="M10" s="69"/>
      <c r="N10" s="69"/>
    </row>
    <row r="11" spans="1:14" ht="14.25" customHeight="1" x14ac:dyDescent="0.2">
      <c r="A11" s="74"/>
      <c r="B11" s="74">
        <v>5</v>
      </c>
      <c r="C11" s="231" t="s">
        <v>63</v>
      </c>
      <c r="D11" s="231"/>
      <c r="E11" s="77">
        <f>'Statement_OLD Regime'!E11</f>
        <v>2026</v>
      </c>
      <c r="F11" s="78">
        <f>'Salary Details'!K9</f>
        <v>0</v>
      </c>
      <c r="G11" s="38" t="s">
        <v>64</v>
      </c>
      <c r="H11" s="77">
        <f>'Statement_OLD Regime'!H11</f>
        <v>2027</v>
      </c>
      <c r="I11" s="79">
        <f>'Salary Details'!K15</f>
        <v>0</v>
      </c>
      <c r="J11" s="80"/>
      <c r="K11" s="69"/>
      <c r="L11" s="69"/>
      <c r="M11" s="69"/>
      <c r="N11" s="69"/>
    </row>
    <row r="12" spans="1:14" ht="14.25" customHeight="1" x14ac:dyDescent="0.2">
      <c r="A12" s="74"/>
      <c r="B12" s="74">
        <v>6</v>
      </c>
      <c r="C12" s="231" t="s">
        <v>65</v>
      </c>
      <c r="D12" s="231"/>
      <c r="E12" s="77">
        <f>'Statement_OLD Regime'!E12</f>
        <v>2026</v>
      </c>
      <c r="F12" s="78">
        <f>'Salary Details'!K10</f>
        <v>0</v>
      </c>
      <c r="G12" s="38" t="s">
        <v>66</v>
      </c>
      <c r="H12" s="77">
        <f>'Statement_OLD Regime'!H12</f>
        <v>2027</v>
      </c>
      <c r="I12" s="79">
        <f>'Salary Details'!K16</f>
        <v>0</v>
      </c>
      <c r="J12" s="80"/>
      <c r="K12" s="69"/>
      <c r="L12" s="69"/>
      <c r="M12" s="69"/>
      <c r="N12" s="69"/>
    </row>
    <row r="13" spans="1:14" ht="14.25" customHeight="1" x14ac:dyDescent="0.2">
      <c r="A13" s="74"/>
      <c r="B13" s="74">
        <v>12</v>
      </c>
      <c r="C13" s="232" t="s">
        <v>67</v>
      </c>
      <c r="D13" s="232"/>
      <c r="E13" s="232"/>
      <c r="F13" s="232"/>
      <c r="G13" s="232"/>
      <c r="H13" s="232"/>
      <c r="I13" s="81">
        <f>SUM(F7:F12)+SUM(I7:I12)</f>
        <v>0</v>
      </c>
      <c r="J13" s="82">
        <f>I13</f>
        <v>0</v>
      </c>
      <c r="K13" s="69"/>
      <c r="L13" s="69"/>
      <c r="M13" s="69"/>
      <c r="N13" s="69"/>
    </row>
    <row r="14" spans="1:14" ht="14.25" customHeight="1" x14ac:dyDescent="0.2">
      <c r="A14" s="74"/>
      <c r="B14" s="74" t="s">
        <v>151</v>
      </c>
      <c r="C14" s="233" t="s">
        <v>69</v>
      </c>
      <c r="D14" s="233"/>
      <c r="E14" s="233"/>
      <c r="F14" s="233"/>
      <c r="G14" s="233"/>
      <c r="H14" s="233"/>
      <c r="I14" s="81">
        <f>'Salary Details'!K17</f>
        <v>0</v>
      </c>
      <c r="J14" s="82">
        <f>I14</f>
        <v>0</v>
      </c>
      <c r="K14" s="69"/>
      <c r="L14" s="69"/>
      <c r="M14" s="69"/>
      <c r="N14" s="69"/>
    </row>
    <row r="15" spans="1:14" ht="14.25" customHeight="1" x14ac:dyDescent="0.2">
      <c r="A15" s="74"/>
      <c r="B15" s="74" t="s">
        <v>152</v>
      </c>
      <c r="C15" s="233" t="s">
        <v>71</v>
      </c>
      <c r="D15" s="233"/>
      <c r="E15" s="233"/>
      <c r="F15" s="233"/>
      <c r="G15" s="233"/>
      <c r="H15" s="233"/>
      <c r="I15" s="81">
        <f>'Salary Details'!K19</f>
        <v>0</v>
      </c>
      <c r="J15" s="82">
        <f>I15</f>
        <v>0</v>
      </c>
      <c r="K15" s="69"/>
      <c r="L15" s="69"/>
      <c r="M15" s="69"/>
      <c r="N15" s="69"/>
    </row>
    <row r="16" spans="1:14" ht="14.25" customHeight="1" x14ac:dyDescent="0.2">
      <c r="A16" s="74"/>
      <c r="B16" s="74" t="s">
        <v>152</v>
      </c>
      <c r="C16" s="233" t="s">
        <v>73</v>
      </c>
      <c r="D16" s="233"/>
      <c r="E16" s="233"/>
      <c r="F16" s="233"/>
      <c r="G16" s="233"/>
      <c r="H16" s="233"/>
      <c r="I16" s="81">
        <f>'Salary Details'!K18</f>
        <v>0</v>
      </c>
      <c r="J16" s="82">
        <f>I16</f>
        <v>0</v>
      </c>
      <c r="K16" s="69"/>
      <c r="L16" s="69"/>
      <c r="M16" s="69"/>
      <c r="N16" s="69"/>
    </row>
    <row r="17" spans="1:14" ht="14.25" customHeight="1" x14ac:dyDescent="0.2">
      <c r="A17" s="74"/>
      <c r="B17" s="74" t="s">
        <v>153</v>
      </c>
      <c r="C17" s="233" t="s">
        <v>154</v>
      </c>
      <c r="D17" s="233"/>
      <c r="E17" s="233"/>
      <c r="F17" s="233"/>
      <c r="G17" s="233"/>
      <c r="H17" s="233"/>
      <c r="I17" s="81">
        <f>SUM('Salary Details'!K20:K26)</f>
        <v>0</v>
      </c>
      <c r="J17" s="82">
        <f>I17</f>
        <v>0</v>
      </c>
      <c r="K17" s="69"/>
      <c r="L17" s="69"/>
      <c r="M17" s="69"/>
      <c r="N17" s="69"/>
    </row>
    <row r="18" spans="1:14" ht="14.25" customHeight="1" x14ac:dyDescent="0.2">
      <c r="A18" s="74"/>
      <c r="B18" s="74" t="s">
        <v>155</v>
      </c>
      <c r="C18" s="233" t="s">
        <v>156</v>
      </c>
      <c r="D18" s="233"/>
      <c r="E18" s="233"/>
      <c r="F18" s="233"/>
      <c r="G18" s="233"/>
      <c r="H18" s="233"/>
      <c r="I18" s="84">
        <f>SUM(I13:I17)</f>
        <v>0</v>
      </c>
      <c r="J18" s="85">
        <f>SUM(I13:I17)</f>
        <v>0</v>
      </c>
      <c r="K18" s="69"/>
      <c r="L18" s="69"/>
      <c r="M18" s="69"/>
      <c r="N18" s="69"/>
    </row>
    <row r="19" spans="1:14" ht="14.25" customHeight="1" x14ac:dyDescent="0.2">
      <c r="A19" s="74"/>
      <c r="B19" s="74" t="s">
        <v>157</v>
      </c>
      <c r="C19" s="230" t="s">
        <v>158</v>
      </c>
      <c r="D19" s="230"/>
      <c r="E19" s="230"/>
      <c r="F19" s="230"/>
      <c r="G19" s="230"/>
      <c r="H19" s="230"/>
      <c r="I19" s="86">
        <f>'Salary Details'!Q27</f>
        <v>0</v>
      </c>
      <c r="J19" s="87">
        <f>I19</f>
        <v>0</v>
      </c>
      <c r="K19" s="69"/>
      <c r="L19" s="69"/>
      <c r="M19" s="69"/>
      <c r="N19" s="69"/>
    </row>
    <row r="20" spans="1:14" ht="14.25" customHeight="1" x14ac:dyDescent="0.2">
      <c r="A20" s="74">
        <v>5</v>
      </c>
      <c r="B20" s="74"/>
      <c r="C20" s="234" t="s">
        <v>159</v>
      </c>
      <c r="D20" s="234"/>
      <c r="E20" s="234"/>
      <c r="F20" s="234"/>
      <c r="G20" s="234"/>
      <c r="H20" s="234"/>
      <c r="I20" s="234"/>
      <c r="J20" s="82">
        <f>J18+J19</f>
        <v>0</v>
      </c>
      <c r="K20" s="69"/>
      <c r="L20" s="69"/>
      <c r="M20" s="69"/>
      <c r="N20" s="69"/>
    </row>
    <row r="21" spans="1:14" ht="14.25" customHeight="1" x14ac:dyDescent="0.2">
      <c r="A21" s="74"/>
      <c r="B21" s="74"/>
      <c r="C21" s="234" t="s">
        <v>160</v>
      </c>
      <c r="D21" s="234"/>
      <c r="E21" s="234"/>
      <c r="F21" s="234"/>
      <c r="G21" s="234"/>
      <c r="H21" s="234"/>
      <c r="I21" s="88">
        <v>0</v>
      </c>
      <c r="J21" s="82">
        <f>I21</f>
        <v>0</v>
      </c>
      <c r="K21" s="69"/>
      <c r="L21" s="69"/>
      <c r="M21" s="69"/>
      <c r="N21" s="69"/>
    </row>
    <row r="22" spans="1:14" ht="14.25" customHeight="1" x14ac:dyDescent="0.2">
      <c r="A22" s="74"/>
      <c r="B22" s="74"/>
      <c r="C22" s="234" t="s">
        <v>85</v>
      </c>
      <c r="D22" s="234"/>
      <c r="E22" s="234"/>
      <c r="F22" s="234"/>
      <c r="G22" s="234"/>
      <c r="H22" s="234"/>
      <c r="I22" s="89"/>
      <c r="J22" s="82">
        <f>J20+J21</f>
        <v>0</v>
      </c>
      <c r="K22" s="69"/>
      <c r="L22" s="69"/>
      <c r="M22" s="69"/>
      <c r="N22" s="69"/>
    </row>
    <row r="23" spans="1:14" ht="14.25" customHeight="1" x14ac:dyDescent="0.2">
      <c r="A23" s="74"/>
      <c r="B23" s="74"/>
      <c r="C23" s="234" t="s">
        <v>161</v>
      </c>
      <c r="D23" s="234"/>
      <c r="E23" s="234"/>
      <c r="F23" s="234"/>
      <c r="G23" s="234"/>
      <c r="H23" s="234"/>
      <c r="I23" s="76">
        <v>75000</v>
      </c>
      <c r="J23" s="82">
        <f>IF(J22&lt;=0,0,I23)</f>
        <v>0</v>
      </c>
      <c r="K23" s="69"/>
      <c r="L23" s="69"/>
      <c r="M23" s="69"/>
      <c r="N23" s="69"/>
    </row>
    <row r="24" spans="1:14" ht="14.25" customHeight="1" x14ac:dyDescent="0.2">
      <c r="A24" s="74">
        <v>6</v>
      </c>
      <c r="B24" s="74" t="s">
        <v>150</v>
      </c>
      <c r="C24" s="234" t="s">
        <v>162</v>
      </c>
      <c r="D24" s="234"/>
      <c r="E24" s="234"/>
      <c r="F24" s="234"/>
      <c r="G24" s="234"/>
      <c r="H24" s="234"/>
      <c r="I24" s="90">
        <f>'Statement_OLD Regime'!I33</f>
        <v>0</v>
      </c>
      <c r="J24" s="91">
        <f>I24</f>
        <v>0</v>
      </c>
      <c r="K24" s="69"/>
      <c r="L24" s="69"/>
      <c r="M24" s="69"/>
      <c r="N24" s="69"/>
    </row>
    <row r="25" spans="1:14" ht="14.25" customHeight="1" x14ac:dyDescent="0.2">
      <c r="A25" s="74"/>
      <c r="B25" s="74" t="s">
        <v>151</v>
      </c>
      <c r="C25" s="234" t="s">
        <v>96</v>
      </c>
      <c r="D25" s="234"/>
      <c r="E25" s="234"/>
      <c r="F25" s="234"/>
      <c r="G25" s="234"/>
      <c r="H25" s="234"/>
      <c r="I25" s="90">
        <f>'Statement_OLD Regime'!I34</f>
        <v>0</v>
      </c>
      <c r="J25" s="91">
        <f>I25</f>
        <v>0</v>
      </c>
      <c r="K25" s="69"/>
      <c r="L25" s="69"/>
      <c r="M25" s="69"/>
      <c r="N25" s="69"/>
    </row>
    <row r="26" spans="1:14" ht="14.25" customHeight="1" x14ac:dyDescent="0.2">
      <c r="A26" s="74"/>
      <c r="B26" s="74" t="s">
        <v>152</v>
      </c>
      <c r="C26" s="234" t="s">
        <v>97</v>
      </c>
      <c r="D26" s="234"/>
      <c r="E26" s="234"/>
      <c r="F26" s="234"/>
      <c r="G26" s="234"/>
      <c r="H26" s="234"/>
      <c r="I26" s="90">
        <f>'Statement_OLD Regime'!I35</f>
        <v>0</v>
      </c>
      <c r="J26" s="91">
        <f>I26</f>
        <v>0</v>
      </c>
      <c r="K26" s="69"/>
      <c r="L26" s="69"/>
      <c r="M26" s="69"/>
      <c r="N26" s="69"/>
    </row>
    <row r="27" spans="1:14" ht="14.25" customHeight="1" x14ac:dyDescent="0.2">
      <c r="A27" s="74">
        <v>7</v>
      </c>
      <c r="B27" s="74"/>
      <c r="C27" s="234" t="s">
        <v>92</v>
      </c>
      <c r="D27" s="234"/>
      <c r="E27" s="234"/>
      <c r="F27" s="234"/>
      <c r="G27" s="234"/>
      <c r="H27" s="234"/>
      <c r="I27" s="90">
        <f>'Statement_OLD Regime'!I30</f>
        <v>0</v>
      </c>
      <c r="J27" s="91">
        <f>I27</f>
        <v>0</v>
      </c>
      <c r="K27" s="69"/>
      <c r="L27" s="69"/>
      <c r="M27" s="69"/>
      <c r="N27" s="69"/>
    </row>
    <row r="28" spans="1:14" ht="14.25" customHeight="1" x14ac:dyDescent="0.2">
      <c r="A28" s="74"/>
      <c r="B28" s="74"/>
      <c r="C28" s="234" t="s">
        <v>98</v>
      </c>
      <c r="D28" s="234"/>
      <c r="E28" s="234"/>
      <c r="F28" s="234"/>
      <c r="G28" s="234"/>
      <c r="H28" s="234"/>
      <c r="I28" s="90">
        <f>'Statement_OLD Regime'!I36</f>
        <v>0</v>
      </c>
      <c r="J28" s="91">
        <f>I28</f>
        <v>0</v>
      </c>
      <c r="K28" s="69"/>
      <c r="L28" s="69"/>
      <c r="M28" s="69"/>
      <c r="N28" s="69"/>
    </row>
    <row r="29" spans="1:14" ht="14.25" customHeight="1" x14ac:dyDescent="0.2">
      <c r="A29" s="74"/>
      <c r="B29" s="74"/>
      <c r="C29" s="201" t="s">
        <v>99</v>
      </c>
      <c r="D29" s="201"/>
      <c r="E29" s="201"/>
      <c r="F29" s="201"/>
      <c r="G29" s="201"/>
      <c r="H29" s="201"/>
      <c r="I29" s="90">
        <f>'Statement_OLD Regime'!I37</f>
        <v>0</v>
      </c>
      <c r="J29" s="49">
        <f>IF(I29&lt;25000,-I29,-MIN(25000,ROUND(I29*0.3333,0),0))</f>
        <v>0</v>
      </c>
      <c r="K29" s="69"/>
      <c r="L29" s="69"/>
      <c r="M29" s="69"/>
      <c r="N29" s="69"/>
    </row>
    <row r="30" spans="1:14" ht="17.25" customHeight="1" x14ac:dyDescent="0.2">
      <c r="A30" s="74">
        <v>8</v>
      </c>
      <c r="B30" s="74"/>
      <c r="C30" s="234" t="s">
        <v>163</v>
      </c>
      <c r="D30" s="234"/>
      <c r="E30" s="234"/>
      <c r="F30" s="234"/>
      <c r="G30" s="234"/>
      <c r="H30" s="234"/>
      <c r="I30" s="234"/>
      <c r="J30" s="82">
        <f>J22-J21-J23+J24+J25+J26+J27+J28+J29</f>
        <v>0</v>
      </c>
      <c r="K30" s="69"/>
      <c r="L30" s="69"/>
      <c r="M30" s="69"/>
      <c r="N30" s="69"/>
    </row>
    <row r="31" spans="1:14" ht="17.25" customHeight="1" x14ac:dyDescent="0.2">
      <c r="A31" s="74"/>
      <c r="B31" s="74"/>
      <c r="C31" s="235" t="s">
        <v>164</v>
      </c>
      <c r="D31" s="235"/>
      <c r="E31" s="235"/>
      <c r="F31" s="235"/>
      <c r="G31" s="235"/>
      <c r="H31" s="235"/>
      <c r="I31" s="83"/>
      <c r="J31" s="82"/>
      <c r="K31" s="69"/>
      <c r="L31" s="69"/>
      <c r="M31" s="69"/>
      <c r="N31" s="69"/>
    </row>
    <row r="32" spans="1:14" ht="14.25" customHeight="1" x14ac:dyDescent="0.2">
      <c r="A32" s="74">
        <v>9</v>
      </c>
      <c r="B32" s="74" t="s">
        <v>150</v>
      </c>
      <c r="C32" s="234" t="s">
        <v>118</v>
      </c>
      <c r="D32" s="234"/>
      <c r="E32" s="234"/>
      <c r="F32" s="234"/>
      <c r="G32" s="234"/>
      <c r="H32" s="234"/>
      <c r="I32" s="79">
        <f>I19</f>
        <v>0</v>
      </c>
      <c r="J32" s="82">
        <f>I32</f>
        <v>0</v>
      </c>
      <c r="K32" s="69"/>
      <c r="L32" s="69"/>
      <c r="M32" s="69"/>
      <c r="N32" s="69"/>
    </row>
    <row r="33" spans="1:14" ht="14.25" customHeight="1" x14ac:dyDescent="0.2">
      <c r="A33" s="74">
        <v>10</v>
      </c>
      <c r="B33" s="74"/>
      <c r="C33" s="234" t="s">
        <v>165</v>
      </c>
      <c r="D33" s="234"/>
      <c r="E33" s="234"/>
      <c r="F33" s="234"/>
      <c r="G33" s="234"/>
      <c r="H33" s="234"/>
      <c r="I33" s="234"/>
      <c r="J33" s="79">
        <f>J30-J32</f>
        <v>0</v>
      </c>
      <c r="K33" s="69"/>
      <c r="L33" s="69"/>
      <c r="M33" s="69"/>
      <c r="N33" s="92"/>
    </row>
    <row r="34" spans="1:14" ht="14.25" customHeight="1" x14ac:dyDescent="0.2">
      <c r="A34" s="74">
        <v>11</v>
      </c>
      <c r="B34" s="74" t="s">
        <v>52</v>
      </c>
      <c r="C34" s="234" t="s">
        <v>131</v>
      </c>
      <c r="D34" s="234"/>
      <c r="E34" s="234"/>
      <c r="F34" s="234"/>
      <c r="G34" s="234"/>
      <c r="H34" s="234"/>
      <c r="I34" s="234"/>
      <c r="J34" s="82">
        <f>ROUND(J33,-1)</f>
        <v>0</v>
      </c>
      <c r="K34" s="93"/>
      <c r="L34" s="69"/>
      <c r="M34" s="69"/>
      <c r="N34" s="92"/>
    </row>
    <row r="35" spans="1:14" ht="14.25" customHeight="1" x14ac:dyDescent="0.2">
      <c r="A35" s="74">
        <v>12</v>
      </c>
      <c r="B35" s="74" t="s">
        <v>150</v>
      </c>
      <c r="C35" s="234" t="s">
        <v>166</v>
      </c>
      <c r="D35" s="234"/>
      <c r="E35" s="234"/>
      <c r="F35" s="234"/>
      <c r="G35" s="234"/>
      <c r="H35" s="234"/>
      <c r="I35" s="234"/>
      <c r="J35" s="79" t="str">
        <f>IF(J34&lt;400001,"0 ",IF(J34&lt;800001,(J34-400000)*5%,IF(J34&lt;1200001,(J34-800000)*10%+20000,IF(J34&lt;1600001,(J34-1200000)*15%+60000,IF(J34&lt;2000001,(J34-1600000)*20%+120000,IF(J34&lt;2400001,(J34-2000000)*25%+200000,IF(J34&gt;2400000,(J34-2400000)*30%+300000,0)))))))</f>
        <v xml:space="preserve">0 </v>
      </c>
      <c r="K35" s="69"/>
      <c r="L35" s="69"/>
      <c r="M35" s="69"/>
      <c r="N35" s="92"/>
    </row>
    <row r="36" spans="1:14" ht="30.75" customHeight="1" x14ac:dyDescent="0.2">
      <c r="A36" s="74"/>
      <c r="B36" s="74" t="s">
        <v>151</v>
      </c>
      <c r="C36" s="234" t="s">
        <v>167</v>
      </c>
      <c r="D36" s="234"/>
      <c r="E36" s="234"/>
      <c r="F36" s="234"/>
      <c r="G36" s="234"/>
      <c r="H36" s="234"/>
      <c r="I36" s="234"/>
      <c r="J36" s="79" t="str">
        <f>IF(J33&lt;=1200000,J35,0)</f>
        <v xml:space="preserve">0 </v>
      </c>
      <c r="K36" s="69"/>
      <c r="L36" s="69"/>
      <c r="M36" s="69"/>
      <c r="N36" s="92"/>
    </row>
    <row r="37" spans="1:14" ht="14.25" customHeight="1" x14ac:dyDescent="0.2">
      <c r="A37" s="74"/>
      <c r="B37" s="74" t="s">
        <v>152</v>
      </c>
      <c r="C37" s="236" t="s">
        <v>168</v>
      </c>
      <c r="D37" s="236"/>
      <c r="E37" s="236"/>
      <c r="F37" s="236"/>
      <c r="G37" s="236"/>
      <c r="H37" s="236"/>
      <c r="I37" s="236"/>
      <c r="J37" s="82">
        <f>J35-J36</f>
        <v>0</v>
      </c>
      <c r="K37" s="69"/>
      <c r="L37" s="69"/>
      <c r="M37" s="69"/>
      <c r="N37" s="92"/>
    </row>
    <row r="38" spans="1:14" ht="14.25" customHeight="1" x14ac:dyDescent="0.2">
      <c r="A38" s="74"/>
      <c r="B38" s="74" t="s">
        <v>153</v>
      </c>
      <c r="C38" s="234" t="s">
        <v>169</v>
      </c>
      <c r="D38" s="234"/>
      <c r="E38" s="234"/>
      <c r="F38" s="234"/>
      <c r="G38" s="234"/>
      <c r="H38" s="234"/>
      <c r="I38" s="234"/>
      <c r="J38" s="82">
        <f>MAX(J37-J39,0)</f>
        <v>0</v>
      </c>
      <c r="K38" s="69"/>
      <c r="L38" s="69"/>
      <c r="M38" s="69"/>
      <c r="N38" s="92"/>
    </row>
    <row r="39" spans="1:14" ht="14.25" customHeight="1" x14ac:dyDescent="0.2">
      <c r="A39" s="74"/>
      <c r="B39" s="74" t="s">
        <v>170</v>
      </c>
      <c r="C39" s="236" t="s">
        <v>171</v>
      </c>
      <c r="D39" s="236"/>
      <c r="E39" s="236"/>
      <c r="F39" s="236"/>
      <c r="G39" s="236"/>
      <c r="H39" s="236"/>
      <c r="I39" s="236"/>
      <c r="J39" s="82">
        <f>IF(J33&lt;1200001,0,MIN(J35,J33-1200000,J35))</f>
        <v>0</v>
      </c>
      <c r="K39" s="69"/>
      <c r="L39" s="69"/>
      <c r="M39" s="69"/>
      <c r="N39" s="92"/>
    </row>
    <row r="40" spans="1:14" ht="14.25" customHeight="1" x14ac:dyDescent="0.2">
      <c r="A40" s="74">
        <v>13</v>
      </c>
      <c r="B40" s="74"/>
      <c r="C40" s="234" t="s">
        <v>172</v>
      </c>
      <c r="D40" s="234"/>
      <c r="E40" s="234"/>
      <c r="F40" s="234"/>
      <c r="G40" s="234"/>
      <c r="H40" s="234"/>
      <c r="I40" s="234"/>
      <c r="J40" s="94">
        <v>0</v>
      </c>
      <c r="K40" s="69"/>
      <c r="L40" s="69"/>
      <c r="M40" s="69"/>
      <c r="N40" s="92"/>
    </row>
    <row r="41" spans="1:14" ht="14.25" customHeight="1" x14ac:dyDescent="0.2">
      <c r="A41" s="74">
        <v>14</v>
      </c>
      <c r="B41" s="74" t="s">
        <v>150</v>
      </c>
      <c r="C41" s="234" t="s">
        <v>173</v>
      </c>
      <c r="D41" s="234"/>
      <c r="E41" s="234"/>
      <c r="F41" s="234"/>
      <c r="G41" s="234"/>
      <c r="H41" s="234"/>
      <c r="I41" s="234"/>
      <c r="J41" s="79">
        <f>ROUND((J39+J40)*4%,0)</f>
        <v>0</v>
      </c>
      <c r="K41" s="69"/>
      <c r="L41" s="69"/>
      <c r="M41" s="69"/>
      <c r="N41" s="92"/>
    </row>
    <row r="42" spans="1:14" ht="14.25" customHeight="1" x14ac:dyDescent="0.2">
      <c r="A42" s="74">
        <v>15</v>
      </c>
      <c r="B42" s="74"/>
      <c r="C42" s="234" t="s">
        <v>174</v>
      </c>
      <c r="D42" s="234"/>
      <c r="E42" s="234"/>
      <c r="F42" s="234"/>
      <c r="G42" s="234"/>
      <c r="H42" s="234"/>
      <c r="I42" s="234"/>
      <c r="J42" s="82">
        <f>J39+J40+J41</f>
        <v>0</v>
      </c>
      <c r="K42" s="69"/>
      <c r="L42" s="69"/>
      <c r="M42" s="69"/>
      <c r="N42" s="69"/>
    </row>
    <row r="43" spans="1:14" ht="14.25" customHeight="1" x14ac:dyDescent="0.2">
      <c r="A43" s="74">
        <v>16</v>
      </c>
      <c r="B43" s="74"/>
      <c r="C43" s="234" t="s">
        <v>138</v>
      </c>
      <c r="D43" s="234"/>
      <c r="E43" s="234"/>
      <c r="F43" s="234"/>
      <c r="G43" s="234"/>
      <c r="H43" s="234"/>
      <c r="I43" s="234"/>
      <c r="J43" s="95">
        <v>0</v>
      </c>
      <c r="K43" s="69"/>
      <c r="L43" s="69"/>
      <c r="M43" s="69"/>
      <c r="N43" s="69"/>
    </row>
    <row r="44" spans="1:14" ht="14.25" customHeight="1" x14ac:dyDescent="0.2">
      <c r="A44" s="74">
        <v>17</v>
      </c>
      <c r="B44" s="74"/>
      <c r="C44" s="234" t="s">
        <v>175</v>
      </c>
      <c r="D44" s="234"/>
      <c r="E44" s="234"/>
      <c r="F44" s="234"/>
      <c r="G44" s="234"/>
      <c r="H44" s="234"/>
      <c r="I44" s="234"/>
      <c r="J44" s="82">
        <f>J42-J43</f>
        <v>0</v>
      </c>
      <c r="K44" s="69"/>
      <c r="L44" s="69"/>
      <c r="M44" s="69"/>
      <c r="N44" s="69"/>
    </row>
    <row r="45" spans="1:14" ht="14.25" customHeight="1" x14ac:dyDescent="0.2">
      <c r="A45" s="74">
        <v>18</v>
      </c>
      <c r="B45" s="74" t="s">
        <v>150</v>
      </c>
      <c r="C45" s="234" t="s">
        <v>140</v>
      </c>
      <c r="D45" s="234"/>
      <c r="E45" s="234"/>
      <c r="F45" s="234"/>
      <c r="G45" s="234"/>
      <c r="H45" s="234"/>
      <c r="I45" s="234"/>
      <c r="J45" s="79">
        <f>MAX('Salary Details'!U27-J46,0)</f>
        <v>0</v>
      </c>
      <c r="K45" s="69"/>
      <c r="L45" s="69"/>
      <c r="M45" s="69"/>
      <c r="N45" s="69"/>
    </row>
    <row r="46" spans="1:14" ht="14.25" customHeight="1" x14ac:dyDescent="0.2">
      <c r="A46" s="74"/>
      <c r="B46" s="74" t="s">
        <v>151</v>
      </c>
      <c r="C46" s="234" t="s">
        <v>176</v>
      </c>
      <c r="D46" s="234"/>
      <c r="E46" s="234"/>
      <c r="F46" s="234"/>
      <c r="G46" s="234"/>
      <c r="H46" s="234"/>
      <c r="I46" s="234"/>
      <c r="J46" s="96">
        <f>'Statement_OLD Regime'!J77</f>
        <v>0</v>
      </c>
      <c r="K46" s="69"/>
      <c r="L46" s="69"/>
      <c r="M46" s="69"/>
      <c r="N46" s="69"/>
    </row>
    <row r="47" spans="1:14" ht="14.25" customHeight="1" x14ac:dyDescent="0.2">
      <c r="A47" s="74"/>
      <c r="B47" s="74" t="s">
        <v>152</v>
      </c>
      <c r="C47" s="234" t="s">
        <v>142</v>
      </c>
      <c r="D47" s="234"/>
      <c r="E47" s="234"/>
      <c r="F47" s="234"/>
      <c r="G47" s="234"/>
      <c r="H47" s="234"/>
      <c r="I47" s="234"/>
      <c r="J47" s="96">
        <f>'Statement_OLD Regime'!J78</f>
        <v>0</v>
      </c>
      <c r="K47" s="69"/>
      <c r="L47" s="69"/>
      <c r="M47" s="69"/>
      <c r="N47" s="69"/>
    </row>
    <row r="48" spans="1:14" ht="14.25" customHeight="1" x14ac:dyDescent="0.2">
      <c r="A48" s="74">
        <v>19</v>
      </c>
      <c r="B48" s="74"/>
      <c r="C48" s="234" t="s">
        <v>177</v>
      </c>
      <c r="D48" s="234"/>
      <c r="E48" s="234"/>
      <c r="F48" s="234"/>
      <c r="G48" s="234"/>
      <c r="H48" s="234"/>
      <c r="I48" s="234"/>
      <c r="J48" s="82">
        <f>J44-J45-J46-J47</f>
        <v>0</v>
      </c>
      <c r="K48" s="69"/>
      <c r="L48" s="69"/>
      <c r="M48" s="69"/>
      <c r="N48" s="69"/>
    </row>
    <row r="49" spans="1:14" ht="12" customHeight="1" x14ac:dyDescent="0.2">
      <c r="A49" s="237" t="s">
        <v>144</v>
      </c>
      <c r="B49" s="237"/>
      <c r="C49" s="238"/>
      <c r="D49" s="238"/>
      <c r="E49" s="97"/>
      <c r="F49" s="237" t="s">
        <v>178</v>
      </c>
      <c r="G49" s="237"/>
      <c r="H49" s="237"/>
      <c r="I49" s="237"/>
      <c r="J49" s="237"/>
      <c r="K49" s="69"/>
      <c r="L49" s="69"/>
      <c r="M49" s="69"/>
      <c r="N49" s="69"/>
    </row>
    <row r="50" spans="1:14" ht="20.25" customHeight="1" x14ac:dyDescent="0.2">
      <c r="A50" s="237" t="s">
        <v>145</v>
      </c>
      <c r="B50" s="237"/>
      <c r="C50" s="239"/>
      <c r="D50" s="239"/>
      <c r="E50" s="97"/>
      <c r="F50" s="237" t="s">
        <v>146</v>
      </c>
      <c r="G50" s="237"/>
      <c r="H50" s="237"/>
      <c r="I50" s="237"/>
      <c r="J50" s="237"/>
      <c r="K50" s="69"/>
      <c r="L50" s="69"/>
      <c r="M50" s="69"/>
      <c r="N50" s="69"/>
    </row>
    <row r="51" spans="1:14" ht="24" customHeight="1" x14ac:dyDescent="0.2">
      <c r="A51" s="98"/>
      <c r="B51" s="98"/>
      <c r="C51" s="97"/>
      <c r="D51" s="97"/>
      <c r="E51" s="97"/>
      <c r="F51" s="97" t="s">
        <v>147</v>
      </c>
      <c r="G51" s="238"/>
      <c r="H51" s="238"/>
      <c r="I51" s="238"/>
      <c r="J51" s="238"/>
      <c r="K51" s="69"/>
      <c r="L51" s="69"/>
      <c r="M51" s="69"/>
      <c r="N51" s="69"/>
    </row>
    <row r="52" spans="1:14" ht="28.5" customHeight="1" x14ac:dyDescent="0.2">
      <c r="A52" s="98"/>
      <c r="B52" s="98"/>
      <c r="C52" s="97"/>
      <c r="D52" s="97"/>
      <c r="E52" s="97"/>
      <c r="F52" s="237" t="s">
        <v>148</v>
      </c>
      <c r="G52" s="237"/>
      <c r="H52" s="238"/>
      <c r="I52" s="238"/>
      <c r="J52" s="238"/>
      <c r="K52" s="69"/>
      <c r="L52" s="69"/>
      <c r="M52" s="69"/>
      <c r="N52" s="69"/>
    </row>
    <row r="53" spans="1:14" ht="14.25" hidden="1" customHeight="1" x14ac:dyDescent="0.2">
      <c r="A53" s="99"/>
      <c r="B53" s="100"/>
      <c r="C53" s="101"/>
      <c r="D53" s="101"/>
      <c r="E53" s="101"/>
      <c r="F53" s="101"/>
      <c r="G53" s="101"/>
      <c r="H53" s="101"/>
      <c r="I53" s="102"/>
      <c r="J53" s="102"/>
      <c r="K53" s="101"/>
      <c r="L53" s="101"/>
      <c r="M53" s="101"/>
      <c r="N53" s="101"/>
    </row>
    <row r="54" spans="1:14" ht="14.25" hidden="1" customHeight="1" x14ac:dyDescent="0.2">
      <c r="A54" s="103"/>
      <c r="B54" s="104"/>
      <c r="C54" s="105"/>
      <c r="D54" s="105"/>
      <c r="E54" s="105"/>
      <c r="F54" s="105"/>
      <c r="G54" s="105"/>
      <c r="H54" s="105"/>
      <c r="I54" s="106"/>
      <c r="J54" s="106"/>
      <c r="K54" s="105"/>
      <c r="L54" s="105"/>
      <c r="M54" s="105"/>
      <c r="N54" s="105"/>
    </row>
    <row r="55" spans="1:14" ht="15.75" customHeight="1" x14ac:dyDescent="0.2"/>
  </sheetData>
  <sheetProtection algorithmName="SHA-512" hashValue="wYcr8ETkzRszehofCx3IsKVNtfJvd8WklV6rHv3lTe5CFWtizg1G9zwrCxWN/z5ecfRfzqlvgwvFGupZSWG6sg==" saltValue="gx+XBDMM2Sfi1fjB0AYzeA==" spinCount="100000" sheet="1" objects="1" scenarios="1"/>
  <mergeCells count="63">
    <mergeCell ref="A50:B50"/>
    <mergeCell ref="C50:D50"/>
    <mergeCell ref="F50:J50"/>
    <mergeCell ref="G51:J51"/>
    <mergeCell ref="F52:G52"/>
    <mergeCell ref="H52:J52"/>
    <mergeCell ref="C46:I46"/>
    <mergeCell ref="C47:I47"/>
    <mergeCell ref="C48:I48"/>
    <mergeCell ref="A49:B49"/>
    <mergeCell ref="C49:D49"/>
    <mergeCell ref="F49:J49"/>
    <mergeCell ref="C41:I41"/>
    <mergeCell ref="C42:I42"/>
    <mergeCell ref="C43:I43"/>
    <mergeCell ref="C44:I44"/>
    <mergeCell ref="C45:I45"/>
    <mergeCell ref="C36:I36"/>
    <mergeCell ref="C37:I37"/>
    <mergeCell ref="C38:I38"/>
    <mergeCell ref="C39:I39"/>
    <mergeCell ref="C40:I40"/>
    <mergeCell ref="C31:H31"/>
    <mergeCell ref="C32:H32"/>
    <mergeCell ref="C33:I33"/>
    <mergeCell ref="C34:I34"/>
    <mergeCell ref="C35:I35"/>
    <mergeCell ref="C26:H26"/>
    <mergeCell ref="C27:H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showGridLines="0" topLeftCell="A5" zoomScale="130" zoomScaleNormal="130" workbookViewId="0">
      <selection activeCell="G17" sqref="G17"/>
    </sheetView>
  </sheetViews>
  <sheetFormatPr defaultColWidth="0" defaultRowHeight="15.75" customHeight="1" zeroHeight="1" x14ac:dyDescent="0.2"/>
  <cols>
    <col min="1" max="5" width="8" style="1" customWidth="1"/>
    <col min="6" max="6" width="21.42578125" style="1" customWidth="1"/>
    <col min="7" max="7" width="20.28515625" style="1" customWidth="1"/>
    <col min="8" max="8" width="18.42578125" style="1" customWidth="1"/>
    <col min="9" max="15" width="7.7109375" style="1" customWidth="1"/>
    <col min="16" max="16384" width="12.7109375" style="1" hidden="1"/>
  </cols>
  <sheetData>
    <row r="1" spans="1:15" ht="14.25" customHeight="1" x14ac:dyDescent="0.25">
      <c r="A1" s="107"/>
      <c r="B1" s="107"/>
      <c r="C1" s="107"/>
      <c r="D1" s="107"/>
      <c r="E1" s="107"/>
      <c r="F1" s="107"/>
      <c r="G1" s="107"/>
      <c r="H1" s="107"/>
      <c r="I1" s="107"/>
      <c r="J1" s="107"/>
      <c r="K1" s="107"/>
      <c r="L1" s="107"/>
      <c r="M1" s="107"/>
      <c r="N1" s="107"/>
      <c r="O1" s="107"/>
    </row>
    <row r="2" spans="1:15" ht="14.25" customHeight="1" x14ac:dyDescent="0.25">
      <c r="A2" s="107"/>
      <c r="B2" s="107"/>
      <c r="C2" s="107"/>
      <c r="D2" s="107"/>
      <c r="E2" s="107"/>
      <c r="F2" s="107"/>
      <c r="G2" s="107"/>
      <c r="H2" s="107"/>
      <c r="I2" s="107"/>
      <c r="J2" s="107"/>
      <c r="K2" s="107"/>
      <c r="L2" s="107"/>
      <c r="M2" s="107"/>
      <c r="N2" s="107"/>
      <c r="O2" s="107"/>
    </row>
    <row r="3" spans="1:15" ht="14.25" customHeight="1" x14ac:dyDescent="0.25">
      <c r="A3" s="107"/>
      <c r="B3" s="107"/>
      <c r="C3" s="107"/>
      <c r="D3" s="107"/>
      <c r="E3" s="107"/>
      <c r="F3" s="107"/>
      <c r="G3" s="107"/>
      <c r="H3" s="107"/>
      <c r="I3" s="107"/>
      <c r="J3" s="107"/>
      <c r="K3" s="107"/>
      <c r="L3" s="107"/>
      <c r="M3" s="107"/>
      <c r="N3" s="107"/>
      <c r="O3" s="107"/>
    </row>
    <row r="4" spans="1:15" ht="14.25" customHeight="1" x14ac:dyDescent="0.25">
      <c r="A4" s="107"/>
      <c r="B4" s="107"/>
      <c r="C4" s="107"/>
      <c r="D4" s="107"/>
      <c r="E4" s="107"/>
      <c r="F4" s="107"/>
      <c r="G4" s="107"/>
      <c r="H4" s="107"/>
      <c r="I4" s="107"/>
      <c r="J4" s="107"/>
      <c r="K4" s="107"/>
      <c r="L4" s="107"/>
      <c r="M4" s="107"/>
      <c r="N4" s="107"/>
      <c r="O4" s="107"/>
    </row>
    <row r="5" spans="1:15" ht="14.25" customHeight="1" x14ac:dyDescent="0.25">
      <c r="A5" s="107"/>
      <c r="B5" s="107"/>
      <c r="C5" s="107"/>
      <c r="D5" s="107"/>
      <c r="E5" s="107"/>
      <c r="F5" s="107"/>
      <c r="G5" s="107"/>
      <c r="H5" s="107"/>
      <c r="I5" s="107"/>
      <c r="J5" s="107"/>
      <c r="K5" s="107"/>
      <c r="L5" s="107"/>
      <c r="M5" s="107"/>
      <c r="N5" s="107"/>
      <c r="O5" s="107"/>
    </row>
    <row r="6" spans="1:15" ht="30" customHeight="1" x14ac:dyDescent="0.35">
      <c r="A6" s="108"/>
      <c r="B6" s="108"/>
      <c r="C6" s="108"/>
      <c r="D6" s="108"/>
      <c r="E6" s="108"/>
      <c r="F6" s="240" t="s">
        <v>179</v>
      </c>
      <c r="G6" s="109" t="s">
        <v>45</v>
      </c>
      <c r="H6" s="109" t="s">
        <v>180</v>
      </c>
      <c r="I6" s="108"/>
      <c r="J6" s="108"/>
      <c r="K6" s="108"/>
      <c r="L6" s="108"/>
      <c r="M6" s="108"/>
      <c r="N6" s="108"/>
      <c r="O6" s="108"/>
    </row>
    <row r="7" spans="1:15" ht="14.25" customHeight="1" x14ac:dyDescent="0.25">
      <c r="A7" s="107"/>
      <c r="B7" s="107"/>
      <c r="C7" s="107"/>
      <c r="D7" s="107"/>
      <c r="E7" s="107"/>
      <c r="F7" s="240"/>
      <c r="G7" s="241">
        <f>ROUND('Statement_OLD Regime'!J75/12,0)</f>
        <v>0</v>
      </c>
      <c r="H7" s="241">
        <f>ROUND('Statement_New Regime'!J44/12,0)</f>
        <v>0</v>
      </c>
      <c r="I7" s="107"/>
      <c r="J7" s="107"/>
      <c r="K7" s="107"/>
      <c r="L7" s="107"/>
      <c r="M7" s="107"/>
      <c r="N7" s="107"/>
      <c r="O7" s="107"/>
    </row>
    <row r="8" spans="1:15" ht="14.25" customHeight="1" x14ac:dyDescent="0.25">
      <c r="A8" s="107"/>
      <c r="B8" s="107"/>
      <c r="C8" s="107"/>
      <c r="D8" s="107"/>
      <c r="E8" s="107"/>
      <c r="F8" s="240"/>
      <c r="G8" s="241"/>
      <c r="H8" s="241"/>
      <c r="I8" s="107"/>
      <c r="J8" s="107"/>
      <c r="K8" s="107"/>
      <c r="L8" s="107"/>
      <c r="M8" s="107"/>
      <c r="N8" s="107"/>
      <c r="O8" s="107"/>
    </row>
    <row r="9" spans="1:15" ht="14.25" customHeight="1" x14ac:dyDescent="0.25">
      <c r="A9" s="107"/>
      <c r="B9" s="107"/>
      <c r="C9" s="107"/>
      <c r="D9" s="107"/>
      <c r="E9" s="107"/>
      <c r="F9" s="240"/>
      <c r="G9" s="241"/>
      <c r="H9" s="241"/>
      <c r="I9" s="107"/>
      <c r="J9" s="107"/>
      <c r="K9" s="107"/>
      <c r="L9" s="107"/>
      <c r="M9" s="107"/>
      <c r="N9" s="107"/>
      <c r="O9" s="107"/>
    </row>
    <row r="10" spans="1:15" ht="14.25" customHeight="1" x14ac:dyDescent="0.25">
      <c r="A10" s="107"/>
      <c r="B10" s="107"/>
      <c r="C10" s="107"/>
      <c r="D10" s="107"/>
      <c r="E10" s="107"/>
      <c r="F10" s="240"/>
      <c r="G10" s="241"/>
      <c r="H10" s="241"/>
      <c r="I10" s="107"/>
      <c r="J10" s="107"/>
      <c r="K10" s="107"/>
      <c r="L10" s="107"/>
      <c r="M10" s="107"/>
      <c r="N10" s="107"/>
      <c r="O10" s="107"/>
    </row>
    <row r="11" spans="1:15" ht="14.25" customHeight="1" x14ac:dyDescent="0.25">
      <c r="A11" s="107"/>
      <c r="B11" s="107"/>
      <c r="C11" s="107"/>
      <c r="D11" s="107"/>
      <c r="E11" s="107"/>
      <c r="F11" s="240"/>
      <c r="G11" s="241"/>
      <c r="H11" s="241"/>
      <c r="I11" s="107"/>
      <c r="J11" s="107"/>
      <c r="K11" s="107"/>
      <c r="L11" s="107"/>
      <c r="M11" s="107"/>
      <c r="N11" s="107"/>
      <c r="O11" s="107"/>
    </row>
    <row r="12" spans="1:15" ht="14.25" customHeight="1" x14ac:dyDescent="0.25">
      <c r="A12" s="107"/>
      <c r="B12" s="107"/>
      <c r="C12" s="107"/>
      <c r="D12" s="107"/>
      <c r="E12" s="107"/>
      <c r="F12" s="107"/>
      <c r="G12" s="107"/>
      <c r="H12" s="107"/>
      <c r="I12" s="107"/>
      <c r="J12" s="107"/>
      <c r="K12" s="107"/>
      <c r="L12" s="107"/>
      <c r="M12" s="107"/>
      <c r="N12" s="107"/>
      <c r="O12" s="107"/>
    </row>
    <row r="13" spans="1:15" ht="14.25" customHeight="1" x14ac:dyDescent="0.25">
      <c r="A13" s="107"/>
      <c r="B13" s="107"/>
      <c r="C13" s="107"/>
      <c r="D13" s="107"/>
      <c r="E13" s="107"/>
      <c r="F13" s="107"/>
      <c r="G13" s="107"/>
      <c r="H13" s="107"/>
      <c r="I13" s="107"/>
      <c r="J13" s="107"/>
      <c r="K13" s="107"/>
      <c r="L13" s="107"/>
      <c r="M13" s="107"/>
      <c r="N13" s="107"/>
      <c r="O13" s="107"/>
    </row>
    <row r="14" spans="1:15" ht="14.25" customHeight="1" x14ac:dyDescent="0.25">
      <c r="A14" s="107"/>
      <c r="B14" s="107"/>
      <c r="C14" s="107"/>
      <c r="D14" s="107"/>
      <c r="E14" s="242" t="s">
        <v>181</v>
      </c>
      <c r="F14" s="242"/>
      <c r="G14" s="242"/>
      <c r="H14" s="242"/>
      <c r="I14" s="242"/>
      <c r="J14" s="242"/>
      <c r="K14" s="242"/>
      <c r="L14" s="107"/>
      <c r="M14" s="107"/>
      <c r="N14" s="107"/>
      <c r="O14" s="107"/>
    </row>
    <row r="15" spans="1:15" ht="14.25" customHeight="1" x14ac:dyDescent="0.25">
      <c r="A15" s="107"/>
      <c r="B15" s="107"/>
      <c r="C15" s="107"/>
      <c r="D15" s="107"/>
      <c r="E15" s="107"/>
      <c r="F15" s="107"/>
      <c r="G15" s="107"/>
      <c r="H15" s="107"/>
      <c r="I15" s="107"/>
      <c r="J15" s="107"/>
      <c r="K15" s="107"/>
      <c r="L15" s="107"/>
      <c r="M15" s="107"/>
      <c r="N15" s="107"/>
      <c r="O15" s="107"/>
    </row>
    <row r="16" spans="1:15" ht="14.25" customHeight="1" x14ac:dyDescent="0.25">
      <c r="A16" s="107"/>
      <c r="B16" s="107"/>
      <c r="C16" s="107"/>
      <c r="D16" s="107"/>
      <c r="E16" s="107"/>
      <c r="F16" s="107"/>
      <c r="G16" s="107"/>
      <c r="H16" s="107"/>
      <c r="I16" s="107"/>
      <c r="J16" s="107"/>
      <c r="K16" s="107"/>
      <c r="L16" s="107"/>
      <c r="M16" s="107"/>
      <c r="N16" s="107"/>
      <c r="O16" s="107"/>
    </row>
    <row r="17" spans="1:15" ht="14.25" customHeight="1" x14ac:dyDescent="0.25">
      <c r="A17" s="107"/>
      <c r="B17" s="107"/>
      <c r="C17" s="107"/>
      <c r="D17" s="107"/>
      <c r="E17" s="107"/>
      <c r="F17" s="107"/>
      <c r="G17" s="107"/>
      <c r="H17" s="107"/>
      <c r="I17" s="107"/>
      <c r="J17" s="107"/>
      <c r="K17" s="107"/>
      <c r="L17" s="107"/>
      <c r="M17" s="107"/>
      <c r="N17" s="107"/>
      <c r="O17" s="107"/>
    </row>
    <row r="18" spans="1:15" ht="14.25" customHeight="1" x14ac:dyDescent="0.25">
      <c r="A18" s="107"/>
      <c r="B18" s="107"/>
      <c r="C18" s="107"/>
      <c r="D18" s="107"/>
      <c r="E18" s="107"/>
      <c r="F18" s="107"/>
      <c r="G18" s="107"/>
      <c r="H18" s="107"/>
      <c r="I18" s="107"/>
      <c r="J18" s="107"/>
      <c r="K18" s="107"/>
      <c r="L18" s="107"/>
      <c r="M18" s="107"/>
      <c r="N18" s="107"/>
      <c r="O18" s="107"/>
    </row>
    <row r="19" spans="1:15" ht="14.25" hidden="1" customHeight="1" x14ac:dyDescent="0.25">
      <c r="A19" s="107"/>
      <c r="B19" s="107"/>
      <c r="C19" s="107"/>
      <c r="D19" s="107"/>
      <c r="E19" s="107"/>
      <c r="F19" s="107"/>
      <c r="G19" s="107"/>
      <c r="H19" s="107"/>
      <c r="I19" s="107"/>
      <c r="J19" s="107"/>
      <c r="K19" s="107"/>
      <c r="L19" s="107"/>
      <c r="M19" s="107"/>
      <c r="N19" s="107"/>
      <c r="O19" s="107"/>
    </row>
    <row r="20" spans="1:15" ht="14.25" hidden="1" customHeight="1" x14ac:dyDescent="0.25">
      <c r="A20" s="107"/>
      <c r="B20" s="107"/>
      <c r="C20" s="107"/>
      <c r="D20" s="107"/>
      <c r="E20" s="107"/>
      <c r="F20" s="107"/>
      <c r="G20" s="107"/>
      <c r="H20" s="107"/>
      <c r="I20" s="107"/>
      <c r="J20" s="107"/>
      <c r="K20" s="107"/>
      <c r="L20" s="107"/>
      <c r="M20" s="107"/>
      <c r="N20" s="107"/>
      <c r="O20" s="107"/>
    </row>
    <row r="21" spans="1:15" ht="14.25" hidden="1" customHeight="1" x14ac:dyDescent="0.25">
      <c r="A21" s="107"/>
      <c r="B21" s="107"/>
      <c r="C21" s="107"/>
      <c r="D21" s="107"/>
      <c r="E21" s="107"/>
      <c r="F21" s="107"/>
      <c r="G21" s="107"/>
      <c r="H21" s="107"/>
      <c r="I21" s="107"/>
      <c r="J21" s="107"/>
      <c r="K21" s="107"/>
      <c r="L21" s="107"/>
      <c r="M21" s="107"/>
      <c r="N21" s="107"/>
      <c r="O21" s="107"/>
    </row>
    <row r="22" spans="1:15" ht="14.25" hidden="1" customHeight="1" x14ac:dyDescent="0.25">
      <c r="A22" s="107"/>
      <c r="B22" s="107"/>
      <c r="C22" s="107"/>
      <c r="D22" s="107"/>
      <c r="E22" s="107"/>
      <c r="F22" s="107"/>
      <c r="G22" s="107"/>
      <c r="H22" s="107"/>
      <c r="I22" s="107"/>
      <c r="J22" s="107"/>
      <c r="K22" s="107"/>
      <c r="L22" s="107"/>
      <c r="M22" s="107"/>
      <c r="N22" s="107"/>
      <c r="O22" s="107"/>
    </row>
    <row r="23" spans="1:15" ht="14.25" hidden="1" customHeight="1" x14ac:dyDescent="0.25">
      <c r="A23" s="107"/>
      <c r="B23" s="107"/>
      <c r="C23" s="107"/>
      <c r="D23" s="107"/>
      <c r="E23" s="107"/>
      <c r="F23" s="107"/>
      <c r="G23" s="107"/>
      <c r="H23" s="107"/>
      <c r="I23" s="107"/>
      <c r="J23" s="107"/>
      <c r="K23" s="107"/>
      <c r="L23" s="107"/>
      <c r="M23" s="107"/>
      <c r="N23" s="107"/>
      <c r="O23" s="107"/>
    </row>
    <row r="24" spans="1:15" ht="14.25" hidden="1" customHeight="1" x14ac:dyDescent="0.25">
      <c r="A24" s="107"/>
      <c r="B24" s="107"/>
      <c r="C24" s="107"/>
      <c r="D24" s="107"/>
      <c r="E24" s="107"/>
      <c r="F24" s="107"/>
      <c r="G24" s="107"/>
      <c r="H24" s="107"/>
      <c r="I24" s="107"/>
      <c r="J24" s="107"/>
      <c r="K24" s="107"/>
      <c r="L24" s="107"/>
      <c r="M24" s="107"/>
      <c r="N24" s="107"/>
      <c r="O24" s="107"/>
    </row>
    <row r="25" spans="1:15" ht="14.25" hidden="1" customHeight="1" x14ac:dyDescent="0.25">
      <c r="A25" s="107"/>
      <c r="B25" s="107"/>
      <c r="C25" s="107"/>
      <c r="D25" s="107"/>
      <c r="E25" s="107"/>
      <c r="F25" s="107"/>
      <c r="G25" s="107"/>
      <c r="H25" s="107"/>
      <c r="I25" s="107"/>
      <c r="J25" s="107"/>
      <c r="K25" s="107"/>
      <c r="L25" s="107"/>
      <c r="M25" s="107"/>
      <c r="N25" s="107"/>
      <c r="O25" s="107"/>
    </row>
    <row r="26" spans="1:15" ht="14.25" hidden="1" customHeight="1" x14ac:dyDescent="0.25">
      <c r="A26" s="107"/>
      <c r="B26" s="107"/>
      <c r="C26" s="107"/>
      <c r="D26" s="107"/>
      <c r="E26" s="107"/>
      <c r="F26" s="107"/>
      <c r="G26" s="107"/>
      <c r="H26" s="107"/>
      <c r="I26" s="107"/>
      <c r="J26" s="107"/>
      <c r="K26" s="107"/>
      <c r="L26" s="107"/>
      <c r="M26" s="107"/>
      <c r="N26" s="107"/>
      <c r="O26" s="107"/>
    </row>
    <row r="27" spans="1:15" ht="14.25" hidden="1" customHeight="1" x14ac:dyDescent="0.25">
      <c r="A27" s="107"/>
      <c r="B27" s="107"/>
      <c r="C27" s="107"/>
      <c r="D27" s="107"/>
      <c r="E27" s="107"/>
      <c r="F27" s="107"/>
      <c r="G27" s="107"/>
      <c r="H27" s="107"/>
      <c r="I27" s="107"/>
      <c r="J27" s="107"/>
      <c r="K27" s="107"/>
      <c r="L27" s="107"/>
      <c r="M27" s="107"/>
      <c r="N27" s="107"/>
      <c r="O27" s="107"/>
    </row>
    <row r="28" spans="1:15" ht="14.25" hidden="1" customHeight="1" x14ac:dyDescent="0.25">
      <c r="A28" s="107"/>
      <c r="B28" s="107"/>
      <c r="C28" s="107"/>
      <c r="D28" s="107"/>
      <c r="E28" s="107"/>
      <c r="F28" s="107"/>
      <c r="G28" s="107"/>
      <c r="H28" s="107"/>
      <c r="I28" s="107"/>
      <c r="J28" s="107"/>
      <c r="K28" s="107"/>
      <c r="L28" s="107"/>
      <c r="M28" s="107"/>
      <c r="N28" s="107"/>
      <c r="O28" s="107"/>
    </row>
    <row r="29" spans="1:15" ht="14.25" hidden="1" customHeight="1" x14ac:dyDescent="0.25">
      <c r="A29" s="107"/>
      <c r="B29" s="107"/>
      <c r="C29" s="107"/>
      <c r="D29" s="107"/>
      <c r="E29" s="107"/>
      <c r="F29" s="107"/>
      <c r="G29" s="107"/>
      <c r="H29" s="107"/>
      <c r="I29" s="107"/>
      <c r="J29" s="107"/>
      <c r="K29" s="107"/>
      <c r="L29" s="107"/>
      <c r="M29" s="107"/>
      <c r="N29" s="107"/>
      <c r="O29" s="107"/>
    </row>
    <row r="30" spans="1:15" ht="14.25" hidden="1" customHeight="1" x14ac:dyDescent="0.25">
      <c r="A30" s="107"/>
      <c r="B30" s="107"/>
      <c r="C30" s="107"/>
      <c r="D30" s="107"/>
      <c r="E30" s="107"/>
      <c r="F30" s="107"/>
      <c r="G30" s="107"/>
      <c r="H30" s="107"/>
      <c r="I30" s="107"/>
      <c r="J30" s="107"/>
      <c r="K30" s="107"/>
      <c r="L30" s="107"/>
      <c r="M30" s="107"/>
      <c r="N30" s="107"/>
      <c r="O30" s="107"/>
    </row>
    <row r="31" spans="1:15" ht="14.25" hidden="1" customHeight="1" x14ac:dyDescent="0.25">
      <c r="A31" s="107"/>
      <c r="B31" s="107"/>
      <c r="C31" s="107"/>
      <c r="D31" s="107"/>
      <c r="E31" s="107"/>
      <c r="F31" s="107"/>
      <c r="G31" s="107"/>
      <c r="H31" s="107"/>
      <c r="I31" s="107"/>
      <c r="J31" s="107"/>
      <c r="K31" s="107"/>
      <c r="L31" s="107"/>
      <c r="M31" s="107"/>
      <c r="N31" s="107"/>
      <c r="O31" s="107"/>
    </row>
    <row r="32" spans="1:15" ht="14.25" hidden="1" customHeight="1" x14ac:dyDescent="0.25">
      <c r="A32" s="107"/>
      <c r="B32" s="107"/>
      <c r="C32" s="107"/>
      <c r="D32" s="107"/>
      <c r="E32" s="107"/>
      <c r="F32" s="107"/>
      <c r="G32" s="107"/>
      <c r="H32" s="107"/>
      <c r="I32" s="107"/>
      <c r="J32" s="107"/>
      <c r="K32" s="107"/>
      <c r="L32" s="107"/>
      <c r="M32" s="107"/>
      <c r="N32" s="107"/>
      <c r="O32" s="107"/>
    </row>
    <row r="33" spans="1:15" ht="14.25" hidden="1" customHeight="1" x14ac:dyDescent="0.25">
      <c r="A33" s="107"/>
      <c r="B33" s="107"/>
      <c r="C33" s="107"/>
      <c r="D33" s="107"/>
      <c r="E33" s="107"/>
      <c r="F33" s="107"/>
      <c r="G33" s="107"/>
      <c r="H33" s="107"/>
      <c r="I33" s="107"/>
      <c r="J33" s="107"/>
      <c r="K33" s="107"/>
      <c r="L33" s="107"/>
      <c r="M33" s="107"/>
      <c r="N33" s="107"/>
      <c r="O33" s="107"/>
    </row>
    <row r="34" spans="1:15" ht="14.25" hidden="1" customHeight="1" x14ac:dyDescent="0.25">
      <c r="A34" s="107"/>
      <c r="B34" s="107"/>
      <c r="C34" s="107"/>
      <c r="D34" s="107"/>
      <c r="E34" s="107"/>
      <c r="F34" s="107"/>
      <c r="G34" s="107"/>
      <c r="H34" s="107"/>
      <c r="I34" s="107"/>
      <c r="J34" s="107"/>
      <c r="K34" s="107"/>
      <c r="L34" s="107"/>
      <c r="M34" s="107"/>
      <c r="N34" s="107"/>
      <c r="O34" s="107"/>
    </row>
    <row r="35" spans="1:15" ht="14.25" hidden="1" customHeight="1" x14ac:dyDescent="0.25">
      <c r="A35" s="107"/>
      <c r="B35" s="107"/>
      <c r="C35" s="107"/>
      <c r="D35" s="107"/>
      <c r="E35" s="107"/>
      <c r="F35" s="107"/>
      <c r="G35" s="107"/>
      <c r="H35" s="107"/>
      <c r="I35" s="107"/>
      <c r="J35" s="107"/>
      <c r="K35" s="107"/>
      <c r="L35" s="107"/>
      <c r="M35" s="107"/>
      <c r="N35" s="107"/>
      <c r="O35" s="107"/>
    </row>
    <row r="36" spans="1:15" ht="14.25" hidden="1" customHeight="1" x14ac:dyDescent="0.25">
      <c r="A36" s="107"/>
      <c r="B36" s="107"/>
      <c r="C36" s="107"/>
      <c r="D36" s="107"/>
      <c r="E36" s="107"/>
      <c r="F36" s="107"/>
      <c r="G36" s="107"/>
      <c r="H36" s="107"/>
      <c r="I36" s="107"/>
      <c r="J36" s="107"/>
      <c r="K36" s="107"/>
      <c r="L36" s="107"/>
      <c r="M36" s="107"/>
      <c r="N36" s="107"/>
      <c r="O36" s="107"/>
    </row>
    <row r="37" spans="1:15" ht="14.25" hidden="1" customHeight="1" x14ac:dyDescent="0.25">
      <c r="A37" s="107"/>
      <c r="B37" s="107"/>
      <c r="C37" s="107"/>
      <c r="D37" s="107"/>
      <c r="E37" s="107"/>
      <c r="F37" s="107"/>
      <c r="G37" s="107"/>
      <c r="H37" s="107"/>
      <c r="I37" s="107"/>
      <c r="J37" s="107"/>
      <c r="K37" s="107"/>
      <c r="L37" s="107"/>
      <c r="M37" s="107"/>
      <c r="N37" s="107"/>
      <c r="O37" s="107"/>
    </row>
    <row r="38" spans="1:15" ht="14.25" hidden="1" customHeight="1" x14ac:dyDescent="0.25">
      <c r="A38" s="107"/>
      <c r="B38" s="107"/>
      <c r="C38" s="107"/>
      <c r="D38" s="107"/>
      <c r="E38" s="107"/>
      <c r="F38" s="107"/>
      <c r="G38" s="107"/>
      <c r="H38" s="107"/>
      <c r="I38" s="107"/>
      <c r="J38" s="107"/>
      <c r="K38" s="107"/>
      <c r="L38" s="107"/>
      <c r="M38" s="107"/>
      <c r="N38" s="107"/>
      <c r="O38" s="107"/>
    </row>
    <row r="39" spans="1:15" ht="14.25" hidden="1" customHeight="1" x14ac:dyDescent="0.25">
      <c r="A39" s="107"/>
      <c r="B39" s="107"/>
      <c r="C39" s="107"/>
      <c r="D39" s="107"/>
      <c r="E39" s="107"/>
      <c r="F39" s="107"/>
      <c r="G39" s="107"/>
      <c r="H39" s="107"/>
      <c r="I39" s="107"/>
      <c r="J39" s="107"/>
      <c r="K39" s="107"/>
      <c r="L39" s="107"/>
      <c r="M39" s="107"/>
      <c r="N39" s="107"/>
      <c r="O39" s="107"/>
    </row>
    <row r="40" spans="1:15" ht="14.25" hidden="1" customHeight="1" x14ac:dyDescent="0.25">
      <c r="A40" s="107"/>
      <c r="B40" s="107"/>
      <c r="C40" s="107"/>
      <c r="D40" s="107"/>
      <c r="E40" s="107"/>
      <c r="F40" s="107"/>
      <c r="G40" s="107"/>
      <c r="H40" s="107"/>
      <c r="I40" s="107"/>
      <c r="J40" s="107"/>
      <c r="K40" s="107"/>
      <c r="L40" s="107"/>
      <c r="M40" s="107"/>
      <c r="N40" s="107"/>
      <c r="O40" s="107"/>
    </row>
    <row r="41" spans="1:15" ht="14.25" hidden="1" customHeight="1" x14ac:dyDescent="0.25">
      <c r="A41" s="107"/>
      <c r="B41" s="107"/>
      <c r="C41" s="107"/>
      <c r="D41" s="107"/>
      <c r="E41" s="107"/>
      <c r="F41" s="107"/>
      <c r="G41" s="107"/>
      <c r="H41" s="107"/>
      <c r="I41" s="107"/>
      <c r="J41" s="107"/>
      <c r="K41" s="107"/>
      <c r="L41" s="107"/>
      <c r="M41" s="107"/>
      <c r="N41" s="107"/>
      <c r="O41" s="107"/>
    </row>
    <row r="42" spans="1:15" ht="14.25" hidden="1" customHeight="1" x14ac:dyDescent="0.25">
      <c r="A42" s="107"/>
      <c r="B42" s="107"/>
      <c r="C42" s="107"/>
      <c r="D42" s="107"/>
      <c r="E42" s="107"/>
      <c r="F42" s="107"/>
      <c r="G42" s="107"/>
      <c r="H42" s="107"/>
      <c r="I42" s="107"/>
      <c r="J42" s="107"/>
      <c r="K42" s="107"/>
      <c r="L42" s="107"/>
      <c r="M42" s="107"/>
      <c r="N42" s="107"/>
      <c r="O42" s="107"/>
    </row>
    <row r="43" spans="1:15" ht="14.25" hidden="1" customHeight="1" x14ac:dyDescent="0.25">
      <c r="A43" s="107"/>
      <c r="B43" s="107"/>
      <c r="C43" s="107"/>
      <c r="D43" s="107"/>
      <c r="E43" s="107"/>
      <c r="F43" s="107"/>
      <c r="G43" s="107"/>
      <c r="H43" s="107"/>
      <c r="I43" s="107"/>
      <c r="J43" s="107"/>
      <c r="K43" s="107"/>
      <c r="L43" s="107"/>
      <c r="M43" s="107"/>
      <c r="N43" s="107"/>
      <c r="O43" s="107"/>
    </row>
    <row r="44" spans="1:15" ht="14.25" hidden="1" customHeight="1" x14ac:dyDescent="0.25">
      <c r="A44" s="107"/>
      <c r="B44" s="107"/>
      <c r="C44" s="107"/>
      <c r="D44" s="107"/>
      <c r="E44" s="107"/>
      <c r="F44" s="107"/>
      <c r="G44" s="107"/>
      <c r="H44" s="107"/>
      <c r="I44" s="107"/>
      <c r="J44" s="107"/>
      <c r="K44" s="107"/>
      <c r="L44" s="107"/>
      <c r="M44" s="107"/>
      <c r="N44" s="107"/>
      <c r="O44" s="107"/>
    </row>
    <row r="45" spans="1:15" ht="14.25" hidden="1" customHeight="1" x14ac:dyDescent="0.25">
      <c r="A45" s="107"/>
      <c r="B45" s="107"/>
      <c r="C45" s="107"/>
      <c r="D45" s="107"/>
      <c r="E45" s="107"/>
      <c r="F45" s="107"/>
      <c r="G45" s="107"/>
      <c r="H45" s="107"/>
      <c r="I45" s="107"/>
      <c r="J45" s="107"/>
      <c r="K45" s="107"/>
      <c r="L45" s="107"/>
      <c r="M45" s="107"/>
      <c r="N45" s="107"/>
      <c r="O45" s="107"/>
    </row>
    <row r="46" spans="1:15" ht="14.25" hidden="1" customHeight="1" x14ac:dyDescent="0.25">
      <c r="A46" s="107"/>
      <c r="B46" s="107"/>
      <c r="C46" s="107"/>
      <c r="D46" s="107"/>
      <c r="E46" s="107"/>
      <c r="F46" s="107"/>
      <c r="G46" s="107"/>
      <c r="H46" s="107"/>
      <c r="I46" s="107"/>
      <c r="J46" s="107"/>
      <c r="K46" s="107"/>
      <c r="L46" s="107"/>
      <c r="M46" s="107"/>
      <c r="N46" s="107"/>
      <c r="O46" s="107"/>
    </row>
    <row r="47" spans="1:15" ht="14.25" hidden="1" customHeight="1" x14ac:dyDescent="0.25">
      <c r="A47" s="107"/>
      <c r="B47" s="107"/>
      <c r="C47" s="107"/>
      <c r="D47" s="107"/>
      <c r="E47" s="107"/>
      <c r="F47" s="107"/>
      <c r="G47" s="107"/>
      <c r="H47" s="107"/>
      <c r="I47" s="107"/>
      <c r="J47" s="107"/>
      <c r="K47" s="107"/>
      <c r="L47" s="107"/>
      <c r="M47" s="107"/>
      <c r="N47" s="107"/>
      <c r="O47" s="107"/>
    </row>
    <row r="48" spans="1:15" ht="14.25" hidden="1" customHeight="1" x14ac:dyDescent="0.25">
      <c r="A48" s="107"/>
      <c r="B48" s="107"/>
      <c r="C48" s="107"/>
      <c r="D48" s="107"/>
      <c r="E48" s="107"/>
      <c r="F48" s="107"/>
      <c r="G48" s="107"/>
      <c r="H48" s="107"/>
      <c r="I48" s="107"/>
      <c r="J48" s="107"/>
      <c r="K48" s="107"/>
      <c r="L48" s="107"/>
      <c r="M48" s="107"/>
      <c r="N48" s="107"/>
      <c r="O48" s="107"/>
    </row>
    <row r="49" spans="1:15" ht="14.25" hidden="1" customHeight="1" x14ac:dyDescent="0.25">
      <c r="A49" s="107"/>
      <c r="B49" s="107"/>
      <c r="C49" s="107"/>
      <c r="D49" s="107"/>
      <c r="E49" s="107"/>
      <c r="F49" s="107"/>
      <c r="G49" s="107"/>
      <c r="H49" s="107"/>
      <c r="I49" s="107"/>
      <c r="J49" s="107"/>
      <c r="K49" s="107"/>
      <c r="L49" s="107"/>
      <c r="M49" s="107"/>
      <c r="N49" s="107"/>
      <c r="O49" s="107"/>
    </row>
    <row r="50" spans="1:15" ht="14.25" hidden="1" customHeight="1" x14ac:dyDescent="0.25">
      <c r="A50" s="107"/>
      <c r="B50" s="107"/>
      <c r="C50" s="107"/>
      <c r="D50" s="107"/>
      <c r="E50" s="107"/>
      <c r="F50" s="107"/>
      <c r="G50" s="107"/>
      <c r="H50" s="107"/>
      <c r="I50" s="107"/>
      <c r="J50" s="107"/>
      <c r="K50" s="107"/>
      <c r="L50" s="107"/>
      <c r="M50" s="107"/>
      <c r="N50" s="107"/>
      <c r="O50" s="107"/>
    </row>
    <row r="51" spans="1:15" ht="14.25" hidden="1" customHeight="1" x14ac:dyDescent="0.25">
      <c r="A51" s="107"/>
      <c r="B51" s="107"/>
      <c r="C51" s="107"/>
      <c r="D51" s="107"/>
      <c r="E51" s="107"/>
      <c r="F51" s="107"/>
      <c r="G51" s="107"/>
      <c r="H51" s="107"/>
      <c r="I51" s="107"/>
      <c r="J51" s="107"/>
      <c r="K51" s="107"/>
      <c r="L51" s="107"/>
      <c r="M51" s="107"/>
      <c r="N51" s="107"/>
      <c r="O51" s="107"/>
    </row>
    <row r="52" spans="1:15" ht="14.25" hidden="1" customHeight="1" x14ac:dyDescent="0.25">
      <c r="A52" s="107"/>
      <c r="B52" s="107"/>
      <c r="C52" s="107"/>
      <c r="D52" s="107"/>
      <c r="E52" s="107"/>
      <c r="F52" s="107"/>
      <c r="G52" s="107"/>
      <c r="H52" s="107"/>
      <c r="I52" s="107"/>
      <c r="J52" s="107"/>
      <c r="K52" s="107"/>
      <c r="L52" s="107"/>
      <c r="M52" s="107"/>
      <c r="N52" s="107"/>
      <c r="O52" s="107"/>
    </row>
    <row r="53" spans="1:15" ht="14.25" hidden="1" customHeight="1" x14ac:dyDescent="0.25">
      <c r="A53" s="107"/>
      <c r="B53" s="107"/>
      <c r="C53" s="107"/>
      <c r="D53" s="107"/>
      <c r="E53" s="107"/>
      <c r="F53" s="107"/>
      <c r="G53" s="107"/>
      <c r="H53" s="107"/>
      <c r="I53" s="107"/>
      <c r="J53" s="107"/>
      <c r="K53" s="107"/>
      <c r="L53" s="107"/>
      <c r="M53" s="107"/>
      <c r="N53" s="107"/>
      <c r="O53" s="107"/>
    </row>
    <row r="54" spans="1:15" ht="14.25" hidden="1" customHeight="1" x14ac:dyDescent="0.25">
      <c r="A54" s="107"/>
      <c r="B54" s="107"/>
      <c r="C54" s="107"/>
      <c r="D54" s="107"/>
      <c r="E54" s="107"/>
      <c r="F54" s="107"/>
      <c r="G54" s="107"/>
      <c r="H54" s="107"/>
      <c r="I54" s="107"/>
      <c r="J54" s="107"/>
      <c r="K54" s="107"/>
      <c r="L54" s="107"/>
      <c r="M54" s="107"/>
      <c r="N54" s="107"/>
      <c r="O54" s="107"/>
    </row>
    <row r="55" spans="1:15" ht="14.25" hidden="1" customHeight="1" x14ac:dyDescent="0.25">
      <c r="A55" s="107"/>
      <c r="B55" s="107"/>
      <c r="C55" s="107"/>
      <c r="D55" s="107"/>
      <c r="E55" s="107"/>
      <c r="F55" s="107"/>
      <c r="G55" s="107"/>
      <c r="H55" s="107"/>
      <c r="I55" s="107"/>
      <c r="J55" s="107"/>
      <c r="K55" s="107"/>
      <c r="L55" s="107"/>
      <c r="M55" s="107"/>
      <c r="N55" s="107"/>
      <c r="O55" s="107"/>
    </row>
    <row r="56" spans="1:15" ht="14.25" hidden="1" customHeight="1" x14ac:dyDescent="0.25">
      <c r="A56" s="107"/>
      <c r="B56" s="107"/>
      <c r="C56" s="107"/>
      <c r="D56" s="107"/>
      <c r="E56" s="107"/>
      <c r="F56" s="107"/>
      <c r="G56" s="107"/>
      <c r="H56" s="107"/>
      <c r="I56" s="107"/>
      <c r="J56" s="107"/>
      <c r="K56" s="107"/>
      <c r="L56" s="107"/>
      <c r="M56" s="107"/>
      <c r="N56" s="107"/>
      <c r="O56" s="107"/>
    </row>
    <row r="57" spans="1:15" ht="14.25" hidden="1" customHeight="1" x14ac:dyDescent="0.25">
      <c r="A57" s="107"/>
      <c r="B57" s="107"/>
      <c r="C57" s="107"/>
      <c r="D57" s="107"/>
      <c r="E57" s="107"/>
      <c r="F57" s="107"/>
      <c r="G57" s="107"/>
      <c r="H57" s="107"/>
      <c r="I57" s="107"/>
      <c r="J57" s="107"/>
      <c r="K57" s="107"/>
      <c r="L57" s="107"/>
      <c r="M57" s="107"/>
      <c r="N57" s="107"/>
      <c r="O57" s="107"/>
    </row>
    <row r="58" spans="1:15" ht="14.25" hidden="1" customHeight="1" x14ac:dyDescent="0.25">
      <c r="A58" s="107"/>
      <c r="B58" s="107"/>
      <c r="C58" s="107"/>
      <c r="D58" s="107"/>
      <c r="E58" s="107"/>
      <c r="F58" s="107"/>
      <c r="G58" s="107"/>
      <c r="H58" s="107"/>
      <c r="I58" s="107"/>
      <c r="J58" s="107"/>
      <c r="K58" s="107"/>
      <c r="L58" s="107"/>
      <c r="M58" s="107"/>
      <c r="N58" s="107"/>
      <c r="O58" s="107"/>
    </row>
    <row r="59" spans="1:15" ht="14.25" hidden="1" customHeight="1" x14ac:dyDescent="0.25">
      <c r="A59" s="107"/>
      <c r="B59" s="107"/>
      <c r="C59" s="107"/>
      <c r="D59" s="107"/>
      <c r="E59" s="107"/>
      <c r="F59" s="107"/>
      <c r="G59" s="107"/>
      <c r="H59" s="107"/>
      <c r="I59" s="107"/>
      <c r="J59" s="107"/>
      <c r="K59" s="107"/>
      <c r="L59" s="107"/>
      <c r="M59" s="107"/>
      <c r="N59" s="107"/>
      <c r="O59" s="107"/>
    </row>
    <row r="60" spans="1:15" ht="14.25" hidden="1" customHeight="1" x14ac:dyDescent="0.25">
      <c r="A60" s="107"/>
      <c r="B60" s="107"/>
      <c r="C60" s="107"/>
      <c r="D60" s="107"/>
      <c r="E60" s="107"/>
      <c r="F60" s="107"/>
      <c r="G60" s="107"/>
      <c r="H60" s="107"/>
      <c r="I60" s="107"/>
      <c r="J60" s="107"/>
      <c r="K60" s="107"/>
      <c r="L60" s="107"/>
      <c r="M60" s="107"/>
      <c r="N60" s="107"/>
      <c r="O60" s="107"/>
    </row>
    <row r="61" spans="1:15" ht="14.25" hidden="1" customHeight="1" x14ac:dyDescent="0.25">
      <c r="A61" s="107"/>
      <c r="B61" s="107"/>
      <c r="C61" s="107"/>
      <c r="D61" s="107"/>
      <c r="E61" s="107"/>
      <c r="F61" s="107"/>
      <c r="G61" s="107"/>
      <c r="H61" s="107"/>
      <c r="I61" s="107"/>
      <c r="J61" s="107"/>
      <c r="K61" s="107"/>
      <c r="L61" s="107"/>
      <c r="M61" s="107"/>
      <c r="N61" s="107"/>
      <c r="O61" s="107"/>
    </row>
    <row r="62" spans="1:15" ht="14.25" hidden="1" customHeight="1" x14ac:dyDescent="0.25">
      <c r="A62" s="107"/>
      <c r="B62" s="107"/>
      <c r="C62" s="107"/>
      <c r="D62" s="107"/>
      <c r="E62" s="107"/>
      <c r="F62" s="107"/>
      <c r="G62" s="107"/>
      <c r="H62" s="107"/>
      <c r="I62" s="107"/>
      <c r="J62" s="107"/>
      <c r="K62" s="107"/>
      <c r="L62" s="107"/>
      <c r="M62" s="107"/>
      <c r="N62" s="107"/>
      <c r="O62" s="107"/>
    </row>
    <row r="63" spans="1:15" ht="14.25" hidden="1" customHeight="1" x14ac:dyDescent="0.25">
      <c r="A63" s="107"/>
      <c r="B63" s="107"/>
      <c r="C63" s="107"/>
      <c r="D63" s="107"/>
      <c r="E63" s="107"/>
      <c r="F63" s="107"/>
      <c r="G63" s="107"/>
      <c r="H63" s="107"/>
      <c r="I63" s="107"/>
      <c r="J63" s="107"/>
      <c r="K63" s="107"/>
      <c r="L63" s="107"/>
      <c r="M63" s="107"/>
      <c r="N63" s="107"/>
      <c r="O63" s="107"/>
    </row>
    <row r="64" spans="1:15" ht="14.25" hidden="1" customHeight="1" x14ac:dyDescent="0.25">
      <c r="A64" s="107"/>
      <c r="B64" s="107"/>
      <c r="C64" s="107"/>
      <c r="D64" s="107"/>
      <c r="E64" s="107"/>
      <c r="F64" s="107"/>
      <c r="G64" s="107"/>
      <c r="H64" s="107"/>
      <c r="I64" s="107"/>
      <c r="J64" s="107"/>
      <c r="K64" s="107"/>
      <c r="L64" s="107"/>
      <c r="M64" s="107"/>
      <c r="N64" s="107"/>
      <c r="O64" s="107"/>
    </row>
    <row r="65" spans="1:15" ht="14.25" hidden="1" customHeight="1" x14ac:dyDescent="0.25">
      <c r="A65" s="107"/>
      <c r="B65" s="107"/>
      <c r="C65" s="107"/>
      <c r="D65" s="107"/>
      <c r="E65" s="107"/>
      <c r="F65" s="107"/>
      <c r="G65" s="107"/>
      <c r="H65" s="107"/>
      <c r="I65" s="107"/>
      <c r="J65" s="107"/>
      <c r="K65" s="107"/>
      <c r="L65" s="107"/>
      <c r="M65" s="107"/>
      <c r="N65" s="107"/>
      <c r="O65" s="107"/>
    </row>
    <row r="66" spans="1:15" ht="14.25" hidden="1" customHeight="1" x14ac:dyDescent="0.25">
      <c r="A66" s="107"/>
      <c r="B66" s="107"/>
      <c r="C66" s="107"/>
      <c r="D66" s="107"/>
      <c r="E66" s="107"/>
      <c r="F66" s="107"/>
      <c r="G66" s="107"/>
      <c r="H66" s="107"/>
      <c r="I66" s="107"/>
      <c r="J66" s="107"/>
      <c r="K66" s="107"/>
      <c r="L66" s="107"/>
      <c r="M66" s="107"/>
      <c r="N66" s="107"/>
      <c r="O66" s="107"/>
    </row>
    <row r="67" spans="1:15" ht="14.25" hidden="1" customHeight="1" x14ac:dyDescent="0.25">
      <c r="A67" s="107"/>
      <c r="B67" s="107"/>
      <c r="C67" s="107"/>
      <c r="D67" s="107"/>
      <c r="E67" s="107"/>
      <c r="F67" s="107"/>
      <c r="G67" s="107"/>
      <c r="H67" s="107"/>
      <c r="I67" s="107"/>
      <c r="J67" s="107"/>
      <c r="K67" s="107"/>
      <c r="L67" s="107"/>
      <c r="M67" s="107"/>
      <c r="N67" s="107"/>
      <c r="O67" s="107"/>
    </row>
    <row r="68" spans="1:15" ht="14.25" hidden="1" customHeight="1" x14ac:dyDescent="0.25">
      <c r="A68" s="107"/>
      <c r="B68" s="107"/>
      <c r="C68" s="107"/>
      <c r="D68" s="107"/>
      <c r="E68" s="107"/>
      <c r="F68" s="107"/>
      <c r="G68" s="107"/>
      <c r="H68" s="107"/>
      <c r="I68" s="107"/>
      <c r="J68" s="107"/>
      <c r="K68" s="107"/>
      <c r="L68" s="107"/>
      <c r="M68" s="107"/>
      <c r="N68" s="107"/>
      <c r="O68" s="107"/>
    </row>
    <row r="69" spans="1:15" ht="14.25" hidden="1" customHeight="1" x14ac:dyDescent="0.25">
      <c r="A69" s="107"/>
      <c r="B69" s="107"/>
      <c r="C69" s="107"/>
      <c r="D69" s="107"/>
      <c r="E69" s="107"/>
      <c r="F69" s="107"/>
      <c r="G69" s="107"/>
      <c r="H69" s="107"/>
      <c r="I69" s="107"/>
      <c r="J69" s="107"/>
      <c r="K69" s="107"/>
      <c r="L69" s="107"/>
      <c r="M69" s="107"/>
      <c r="N69" s="107"/>
      <c r="O69" s="107"/>
    </row>
    <row r="70" spans="1:15" ht="14.25" hidden="1" customHeight="1" x14ac:dyDescent="0.25">
      <c r="A70" s="107"/>
      <c r="B70" s="107"/>
      <c r="C70" s="107"/>
      <c r="D70" s="107"/>
      <c r="E70" s="107"/>
      <c r="F70" s="107"/>
      <c r="G70" s="107"/>
      <c r="H70" s="107"/>
      <c r="I70" s="107"/>
      <c r="J70" s="107"/>
      <c r="K70" s="107"/>
      <c r="L70" s="107"/>
      <c r="M70" s="107"/>
      <c r="N70" s="107"/>
      <c r="O70" s="107"/>
    </row>
    <row r="71" spans="1:15" ht="14.25" hidden="1" customHeight="1" x14ac:dyDescent="0.25">
      <c r="A71" s="107"/>
      <c r="B71" s="107"/>
      <c r="C71" s="107"/>
      <c r="D71" s="107"/>
      <c r="E71" s="107"/>
      <c r="F71" s="107"/>
      <c r="G71" s="107"/>
      <c r="H71" s="107"/>
      <c r="I71" s="107"/>
      <c r="J71" s="107"/>
      <c r="K71" s="107"/>
      <c r="L71" s="107"/>
      <c r="M71" s="107"/>
      <c r="N71" s="107"/>
      <c r="O71" s="107"/>
    </row>
    <row r="72" spans="1:15" ht="14.25" hidden="1" customHeight="1" x14ac:dyDescent="0.25">
      <c r="A72" s="107"/>
      <c r="B72" s="107"/>
      <c r="C72" s="107"/>
      <c r="D72" s="107"/>
      <c r="E72" s="107"/>
      <c r="F72" s="107"/>
      <c r="G72" s="107"/>
      <c r="H72" s="107"/>
      <c r="I72" s="107"/>
      <c r="J72" s="107"/>
      <c r="K72" s="107"/>
      <c r="L72" s="107"/>
      <c r="M72" s="107"/>
      <c r="N72" s="107"/>
      <c r="O72" s="107"/>
    </row>
    <row r="73" spans="1:15" ht="14.25" hidden="1" customHeight="1" x14ac:dyDescent="0.25">
      <c r="A73" s="107"/>
      <c r="B73" s="107"/>
      <c r="C73" s="107"/>
      <c r="D73" s="107"/>
      <c r="E73" s="107"/>
      <c r="F73" s="107"/>
      <c r="G73" s="107"/>
      <c r="H73" s="107"/>
      <c r="I73" s="107"/>
      <c r="J73" s="107"/>
      <c r="K73" s="107"/>
      <c r="L73" s="107"/>
      <c r="M73" s="107"/>
      <c r="N73" s="107"/>
      <c r="O73" s="107"/>
    </row>
    <row r="74" spans="1:15" ht="14.25" hidden="1" customHeight="1" x14ac:dyDescent="0.25">
      <c r="A74" s="107"/>
      <c r="B74" s="107"/>
      <c r="C74" s="107"/>
      <c r="D74" s="107"/>
      <c r="E74" s="107"/>
      <c r="F74" s="107"/>
      <c r="G74" s="107"/>
      <c r="H74" s="107"/>
      <c r="I74" s="107"/>
      <c r="J74" s="107"/>
      <c r="K74" s="107"/>
      <c r="L74" s="107"/>
      <c r="M74" s="107"/>
      <c r="N74" s="107"/>
      <c r="O74" s="107"/>
    </row>
    <row r="75" spans="1:15" ht="14.25" hidden="1" customHeight="1" x14ac:dyDescent="0.25">
      <c r="A75" s="107"/>
      <c r="B75" s="107"/>
      <c r="C75" s="107"/>
      <c r="D75" s="107"/>
      <c r="E75" s="107"/>
      <c r="F75" s="107"/>
      <c r="G75" s="107"/>
      <c r="H75" s="107"/>
      <c r="I75" s="107"/>
      <c r="J75" s="107"/>
      <c r="K75" s="107"/>
      <c r="L75" s="107"/>
      <c r="M75" s="107"/>
      <c r="N75" s="107"/>
      <c r="O75" s="107"/>
    </row>
    <row r="76" spans="1:15" ht="14.25" hidden="1" customHeight="1" x14ac:dyDescent="0.25">
      <c r="A76" s="107"/>
      <c r="B76" s="107"/>
      <c r="C76" s="107"/>
      <c r="D76" s="107"/>
      <c r="E76" s="107"/>
      <c r="F76" s="107"/>
      <c r="G76" s="107"/>
      <c r="H76" s="107"/>
      <c r="I76" s="107"/>
      <c r="J76" s="107"/>
      <c r="K76" s="107"/>
      <c r="L76" s="107"/>
      <c r="M76" s="107"/>
      <c r="N76" s="107"/>
      <c r="O76" s="107"/>
    </row>
    <row r="77" spans="1:15" ht="14.25" hidden="1" customHeight="1" x14ac:dyDescent="0.25">
      <c r="A77" s="107"/>
      <c r="B77" s="107"/>
      <c r="C77" s="107"/>
      <c r="D77" s="107"/>
      <c r="E77" s="107"/>
      <c r="F77" s="107"/>
      <c r="G77" s="107"/>
      <c r="H77" s="107"/>
      <c r="I77" s="107"/>
      <c r="J77" s="107"/>
      <c r="K77" s="107"/>
      <c r="L77" s="107"/>
      <c r="M77" s="107"/>
      <c r="N77" s="107"/>
      <c r="O77" s="107"/>
    </row>
    <row r="78" spans="1:15" ht="14.25" hidden="1" customHeight="1" x14ac:dyDescent="0.25">
      <c r="A78" s="107"/>
      <c r="B78" s="107"/>
      <c r="C78" s="107"/>
      <c r="D78" s="107"/>
      <c r="E78" s="107"/>
      <c r="F78" s="107"/>
      <c r="G78" s="107"/>
      <c r="H78" s="107"/>
      <c r="I78" s="107"/>
      <c r="J78" s="107"/>
      <c r="K78" s="107"/>
      <c r="L78" s="107"/>
      <c r="M78" s="107"/>
      <c r="N78" s="107"/>
      <c r="O78" s="107"/>
    </row>
    <row r="79" spans="1:15" ht="14.25" hidden="1" customHeight="1" x14ac:dyDescent="0.25">
      <c r="A79" s="107"/>
      <c r="B79" s="107"/>
      <c r="C79" s="107"/>
      <c r="D79" s="107"/>
      <c r="E79" s="107"/>
      <c r="F79" s="107"/>
      <c r="G79" s="107"/>
      <c r="H79" s="107"/>
      <c r="I79" s="107"/>
      <c r="J79" s="107"/>
      <c r="K79" s="107"/>
      <c r="L79" s="107"/>
      <c r="M79" s="107"/>
      <c r="N79" s="107"/>
      <c r="O79" s="107"/>
    </row>
    <row r="80" spans="1:15" ht="14.25" hidden="1" customHeight="1" x14ac:dyDescent="0.25">
      <c r="A80" s="107"/>
      <c r="B80" s="107"/>
      <c r="C80" s="107"/>
      <c r="D80" s="107"/>
      <c r="E80" s="107"/>
      <c r="F80" s="107"/>
      <c r="G80" s="107"/>
      <c r="H80" s="107"/>
      <c r="I80" s="107"/>
      <c r="J80" s="107"/>
      <c r="K80" s="107"/>
      <c r="L80" s="107"/>
      <c r="M80" s="107"/>
      <c r="N80" s="107"/>
      <c r="O80" s="107"/>
    </row>
    <row r="81" spans="1:15" ht="14.25" hidden="1" customHeight="1" x14ac:dyDescent="0.25">
      <c r="A81" s="107"/>
      <c r="B81" s="107"/>
      <c r="C81" s="107"/>
      <c r="D81" s="107"/>
      <c r="E81" s="107"/>
      <c r="F81" s="107"/>
      <c r="G81" s="107"/>
      <c r="H81" s="107"/>
      <c r="I81" s="107"/>
      <c r="J81" s="107"/>
      <c r="K81" s="107"/>
      <c r="L81" s="107"/>
      <c r="M81" s="107"/>
      <c r="N81" s="107"/>
      <c r="O81" s="107"/>
    </row>
    <row r="82" spans="1:15" ht="14.25" hidden="1" customHeight="1" x14ac:dyDescent="0.25">
      <c r="A82" s="107"/>
      <c r="B82" s="107"/>
      <c r="C82" s="107"/>
      <c r="D82" s="107"/>
      <c r="E82" s="107"/>
      <c r="F82" s="107"/>
      <c r="G82" s="107"/>
      <c r="H82" s="107"/>
      <c r="I82" s="107"/>
      <c r="J82" s="107"/>
      <c r="K82" s="107"/>
      <c r="L82" s="107"/>
      <c r="M82" s="107"/>
      <c r="N82" s="107"/>
      <c r="O82" s="107"/>
    </row>
    <row r="83" spans="1:15" ht="14.25" hidden="1" customHeight="1" x14ac:dyDescent="0.25">
      <c r="A83" s="107"/>
      <c r="B83" s="107"/>
      <c r="C83" s="107"/>
      <c r="D83" s="107"/>
      <c r="E83" s="107"/>
      <c r="F83" s="107"/>
      <c r="G83" s="107"/>
      <c r="H83" s="107"/>
      <c r="I83" s="107"/>
      <c r="J83" s="107"/>
      <c r="K83" s="107"/>
      <c r="L83" s="107"/>
      <c r="M83" s="107"/>
      <c r="N83" s="107"/>
      <c r="O83" s="107"/>
    </row>
    <row r="84" spans="1:15" ht="14.25" hidden="1" customHeight="1" x14ac:dyDescent="0.25">
      <c r="A84" s="107"/>
      <c r="B84" s="107"/>
      <c r="C84" s="107"/>
      <c r="D84" s="107"/>
      <c r="E84" s="107"/>
      <c r="F84" s="107"/>
      <c r="G84" s="107"/>
      <c r="H84" s="107"/>
      <c r="I84" s="107"/>
      <c r="J84" s="107"/>
      <c r="K84" s="107"/>
      <c r="L84" s="107"/>
      <c r="M84" s="107"/>
      <c r="N84" s="107"/>
      <c r="O84" s="107"/>
    </row>
    <row r="85" spans="1:15" ht="14.25" hidden="1" customHeight="1" x14ac:dyDescent="0.25">
      <c r="A85" s="107"/>
      <c r="B85" s="107"/>
      <c r="C85" s="107"/>
      <c r="D85" s="107"/>
      <c r="E85" s="107"/>
      <c r="F85" s="107"/>
      <c r="G85" s="107"/>
      <c r="H85" s="107"/>
      <c r="I85" s="107"/>
      <c r="J85" s="107"/>
      <c r="K85" s="107"/>
      <c r="L85" s="107"/>
      <c r="M85" s="107"/>
      <c r="N85" s="107"/>
      <c r="O85" s="107"/>
    </row>
    <row r="86" spans="1:15" ht="14.25" hidden="1" customHeight="1" x14ac:dyDescent="0.25">
      <c r="A86" s="107"/>
      <c r="B86" s="107"/>
      <c r="C86" s="107"/>
      <c r="D86" s="107"/>
      <c r="E86" s="107"/>
      <c r="F86" s="107"/>
      <c r="G86" s="107"/>
      <c r="H86" s="107"/>
      <c r="I86" s="107"/>
      <c r="J86" s="107"/>
      <c r="K86" s="107"/>
      <c r="L86" s="107"/>
      <c r="M86" s="107"/>
      <c r="N86" s="107"/>
      <c r="O86" s="107"/>
    </row>
    <row r="87" spans="1:15" ht="14.25" hidden="1" customHeight="1" x14ac:dyDescent="0.25">
      <c r="A87" s="107"/>
      <c r="B87" s="107"/>
      <c r="C87" s="107"/>
      <c r="D87" s="107"/>
      <c r="E87" s="107"/>
      <c r="F87" s="107"/>
      <c r="G87" s="107"/>
      <c r="H87" s="107"/>
      <c r="I87" s="107"/>
      <c r="J87" s="107"/>
      <c r="K87" s="107"/>
      <c r="L87" s="107"/>
      <c r="M87" s="107"/>
      <c r="N87" s="107"/>
      <c r="O87" s="107"/>
    </row>
    <row r="88" spans="1:15" ht="14.25" hidden="1" customHeight="1" x14ac:dyDescent="0.25">
      <c r="A88" s="107"/>
      <c r="B88" s="107"/>
      <c r="C88" s="107"/>
      <c r="D88" s="107"/>
      <c r="E88" s="107"/>
      <c r="F88" s="107"/>
      <c r="G88" s="107"/>
      <c r="H88" s="107"/>
      <c r="I88" s="107"/>
      <c r="J88" s="107"/>
      <c r="K88" s="107"/>
      <c r="L88" s="107"/>
      <c r="M88" s="107"/>
      <c r="N88" s="107"/>
      <c r="O88" s="107"/>
    </row>
    <row r="89" spans="1:15" ht="14.25" hidden="1" customHeight="1" x14ac:dyDescent="0.25">
      <c r="A89" s="107"/>
      <c r="B89" s="107"/>
      <c r="C89" s="107"/>
      <c r="D89" s="107"/>
      <c r="E89" s="107"/>
      <c r="F89" s="107"/>
      <c r="G89" s="107"/>
      <c r="H89" s="107"/>
      <c r="I89" s="107"/>
      <c r="J89" s="107"/>
      <c r="K89" s="107"/>
      <c r="L89" s="107"/>
      <c r="M89" s="107"/>
      <c r="N89" s="107"/>
      <c r="O89" s="107"/>
    </row>
    <row r="90" spans="1:15" ht="14.25" hidden="1" customHeight="1" x14ac:dyDescent="0.25">
      <c r="A90" s="107"/>
      <c r="B90" s="107"/>
      <c r="C90" s="107"/>
      <c r="D90" s="107"/>
      <c r="E90" s="107"/>
      <c r="F90" s="107"/>
      <c r="G90" s="107"/>
      <c r="H90" s="107"/>
      <c r="I90" s="107"/>
      <c r="J90" s="107"/>
      <c r="K90" s="107"/>
      <c r="L90" s="107"/>
      <c r="M90" s="107"/>
      <c r="N90" s="107"/>
      <c r="O90" s="107"/>
    </row>
    <row r="91" spans="1:15" ht="14.25" hidden="1" customHeight="1" x14ac:dyDescent="0.25">
      <c r="A91" s="107"/>
      <c r="B91" s="107"/>
      <c r="C91" s="107"/>
      <c r="D91" s="107"/>
      <c r="E91" s="107"/>
      <c r="F91" s="107"/>
      <c r="G91" s="107"/>
      <c r="H91" s="107"/>
      <c r="I91" s="107"/>
      <c r="J91" s="107"/>
      <c r="K91" s="107"/>
      <c r="L91" s="107"/>
      <c r="M91" s="107"/>
      <c r="N91" s="107"/>
      <c r="O91" s="107"/>
    </row>
    <row r="92" spans="1:15" ht="14.25" hidden="1" customHeight="1" x14ac:dyDescent="0.25">
      <c r="A92" s="107"/>
      <c r="B92" s="107"/>
      <c r="C92" s="107"/>
      <c r="D92" s="107"/>
      <c r="E92" s="107"/>
      <c r="F92" s="107"/>
      <c r="G92" s="107"/>
      <c r="H92" s="107"/>
      <c r="I92" s="107"/>
      <c r="J92" s="107"/>
      <c r="K92" s="107"/>
      <c r="L92" s="107"/>
      <c r="M92" s="107"/>
      <c r="N92" s="107"/>
      <c r="O92" s="107"/>
    </row>
    <row r="93" spans="1:15" ht="14.25" hidden="1" customHeight="1" x14ac:dyDescent="0.25">
      <c r="A93" s="107"/>
      <c r="B93" s="107"/>
      <c r="C93" s="107"/>
      <c r="D93" s="107"/>
      <c r="E93" s="107"/>
      <c r="F93" s="107"/>
      <c r="G93" s="107"/>
      <c r="H93" s="107"/>
      <c r="I93" s="107"/>
      <c r="J93" s="107"/>
      <c r="K93" s="107"/>
      <c r="L93" s="107"/>
      <c r="M93" s="107"/>
      <c r="N93" s="107"/>
      <c r="O93" s="107"/>
    </row>
    <row r="94" spans="1:15" ht="14.25" hidden="1" customHeight="1" x14ac:dyDescent="0.25">
      <c r="A94" s="107"/>
      <c r="B94" s="107"/>
      <c r="C94" s="107"/>
      <c r="D94" s="107"/>
      <c r="E94" s="107"/>
      <c r="F94" s="107"/>
      <c r="G94" s="107"/>
      <c r="H94" s="107"/>
      <c r="I94" s="107"/>
      <c r="J94" s="107"/>
      <c r="K94" s="107"/>
      <c r="L94" s="107"/>
      <c r="M94" s="107"/>
      <c r="N94" s="107"/>
      <c r="O94" s="107"/>
    </row>
    <row r="95" spans="1:15" ht="14.25" hidden="1" customHeight="1" x14ac:dyDescent="0.25">
      <c r="A95" s="107"/>
      <c r="B95" s="107"/>
      <c r="C95" s="107"/>
      <c r="D95" s="107"/>
      <c r="E95" s="107"/>
      <c r="F95" s="107"/>
      <c r="G95" s="107"/>
      <c r="H95" s="107"/>
      <c r="I95" s="107"/>
      <c r="J95" s="107"/>
      <c r="K95" s="107"/>
      <c r="L95" s="107"/>
      <c r="M95" s="107"/>
      <c r="N95" s="107"/>
      <c r="O95" s="107"/>
    </row>
    <row r="96" spans="1:15" ht="14.25" hidden="1" customHeight="1" x14ac:dyDescent="0.25">
      <c r="A96" s="107"/>
      <c r="B96" s="107"/>
      <c r="C96" s="107"/>
      <c r="D96" s="107"/>
      <c r="E96" s="107"/>
      <c r="F96" s="107"/>
      <c r="G96" s="107"/>
      <c r="H96" s="107"/>
      <c r="I96" s="107"/>
      <c r="J96" s="107"/>
      <c r="K96" s="107"/>
      <c r="L96" s="107"/>
      <c r="M96" s="107"/>
      <c r="N96" s="107"/>
      <c r="O96" s="107"/>
    </row>
    <row r="97" spans="1:15" ht="14.25" hidden="1" customHeight="1" x14ac:dyDescent="0.25">
      <c r="A97" s="107"/>
      <c r="B97" s="107"/>
      <c r="C97" s="107"/>
      <c r="D97" s="107"/>
      <c r="E97" s="107"/>
      <c r="F97" s="107"/>
      <c r="G97" s="107"/>
      <c r="H97" s="107"/>
      <c r="I97" s="107"/>
      <c r="J97" s="107"/>
      <c r="K97" s="107"/>
      <c r="L97" s="107"/>
      <c r="M97" s="107"/>
      <c r="N97" s="107"/>
      <c r="O97" s="107"/>
    </row>
    <row r="98" spans="1:15" ht="14.25" hidden="1" customHeight="1" x14ac:dyDescent="0.25">
      <c r="A98" s="107"/>
      <c r="B98" s="107"/>
      <c r="C98" s="107"/>
      <c r="D98" s="107"/>
      <c r="E98" s="107"/>
      <c r="F98" s="107"/>
      <c r="G98" s="107"/>
      <c r="H98" s="107"/>
      <c r="I98" s="107"/>
      <c r="J98" s="107"/>
      <c r="K98" s="107"/>
      <c r="L98" s="107"/>
      <c r="M98" s="107"/>
      <c r="N98" s="107"/>
      <c r="O98" s="107"/>
    </row>
    <row r="99" spans="1:15" ht="14.25" hidden="1" customHeight="1" x14ac:dyDescent="0.25">
      <c r="A99" s="107"/>
      <c r="B99" s="107"/>
      <c r="C99" s="107"/>
      <c r="D99" s="107"/>
      <c r="E99" s="107"/>
      <c r="F99" s="107"/>
      <c r="G99" s="107"/>
      <c r="H99" s="107"/>
      <c r="I99" s="107"/>
      <c r="J99" s="107"/>
      <c r="K99" s="107"/>
      <c r="L99" s="107"/>
      <c r="M99" s="107"/>
      <c r="N99" s="107"/>
      <c r="O99" s="107"/>
    </row>
    <row r="100" spans="1:15" ht="14.25" hidden="1" customHeight="1" x14ac:dyDescent="0.25">
      <c r="A100" s="107"/>
      <c r="B100" s="107"/>
      <c r="C100" s="107"/>
      <c r="D100" s="107"/>
      <c r="E100" s="107"/>
      <c r="F100" s="107"/>
      <c r="G100" s="107"/>
      <c r="H100" s="107"/>
      <c r="I100" s="107"/>
      <c r="J100" s="107"/>
      <c r="K100" s="107"/>
      <c r="L100" s="107"/>
      <c r="M100" s="107"/>
      <c r="N100" s="107"/>
      <c r="O100" s="107"/>
    </row>
    <row r="101" spans="1:15" ht="14.25" hidden="1" customHeight="1" x14ac:dyDescent="0.25">
      <c r="A101" s="107"/>
      <c r="B101" s="107"/>
      <c r="C101" s="107"/>
      <c r="D101" s="107"/>
      <c r="E101" s="107"/>
      <c r="F101" s="107"/>
      <c r="G101" s="107"/>
      <c r="H101" s="107"/>
      <c r="I101" s="107"/>
      <c r="J101" s="107"/>
      <c r="K101" s="107"/>
      <c r="L101" s="107"/>
      <c r="M101" s="107"/>
      <c r="N101" s="107"/>
      <c r="O101" s="107"/>
    </row>
    <row r="102" spans="1:15" ht="14.25" hidden="1" customHeight="1" x14ac:dyDescent="0.25">
      <c r="A102" s="107"/>
      <c r="B102" s="107"/>
      <c r="C102" s="107"/>
      <c r="D102" s="107"/>
      <c r="E102" s="107"/>
      <c r="F102" s="107"/>
      <c r="G102" s="107"/>
      <c r="H102" s="107"/>
      <c r="I102" s="107"/>
      <c r="J102" s="107"/>
      <c r="K102" s="107"/>
      <c r="L102" s="107"/>
      <c r="M102" s="107"/>
      <c r="N102" s="107"/>
      <c r="O102" s="107"/>
    </row>
    <row r="103" spans="1:15" ht="14.25" hidden="1" customHeight="1" x14ac:dyDescent="0.25">
      <c r="A103" s="107"/>
      <c r="B103" s="107"/>
      <c r="C103" s="107"/>
      <c r="D103" s="107"/>
      <c r="E103" s="107"/>
      <c r="F103" s="107"/>
      <c r="G103" s="107"/>
      <c r="H103" s="107"/>
      <c r="I103" s="107"/>
      <c r="J103" s="107"/>
      <c r="K103" s="107"/>
      <c r="L103" s="107"/>
      <c r="M103" s="107"/>
      <c r="N103" s="107"/>
      <c r="O103" s="107"/>
    </row>
    <row r="104" spans="1:15" ht="14.25" hidden="1" customHeight="1" x14ac:dyDescent="0.25">
      <c r="A104" s="107"/>
      <c r="B104" s="107"/>
      <c r="C104" s="107"/>
      <c r="D104" s="107"/>
      <c r="E104" s="107"/>
      <c r="F104" s="107"/>
      <c r="G104" s="107"/>
      <c r="H104" s="107"/>
      <c r="I104" s="107"/>
      <c r="J104" s="107"/>
      <c r="K104" s="107"/>
      <c r="L104" s="107"/>
      <c r="M104" s="107"/>
      <c r="N104" s="107"/>
      <c r="O104" s="107"/>
    </row>
    <row r="105" spans="1:15" ht="14.25" hidden="1" customHeight="1" x14ac:dyDescent="0.25">
      <c r="A105" s="107"/>
      <c r="B105" s="107"/>
      <c r="C105" s="107"/>
      <c r="D105" s="107"/>
      <c r="E105" s="107"/>
      <c r="F105" s="107"/>
      <c r="G105" s="107"/>
      <c r="H105" s="107"/>
      <c r="I105" s="107"/>
      <c r="J105" s="107"/>
      <c r="K105" s="107"/>
      <c r="L105" s="107"/>
      <c r="M105" s="107"/>
      <c r="N105" s="107"/>
      <c r="O105" s="107"/>
    </row>
    <row r="106" spans="1:15" ht="14.25" hidden="1" customHeight="1" x14ac:dyDescent="0.25">
      <c r="A106" s="107"/>
      <c r="B106" s="107"/>
      <c r="C106" s="107"/>
      <c r="D106" s="107"/>
      <c r="E106" s="107"/>
      <c r="F106" s="107"/>
      <c r="G106" s="107"/>
      <c r="H106" s="107"/>
      <c r="I106" s="107"/>
      <c r="J106" s="107"/>
      <c r="K106" s="107"/>
      <c r="L106" s="107"/>
      <c r="M106" s="107"/>
      <c r="N106" s="107"/>
      <c r="O106" s="107"/>
    </row>
    <row r="107" spans="1:15" ht="14.25" hidden="1" customHeight="1" x14ac:dyDescent="0.25">
      <c r="A107" s="107"/>
      <c r="B107" s="107"/>
      <c r="C107" s="107"/>
      <c r="D107" s="107"/>
      <c r="E107" s="107"/>
      <c r="F107" s="107"/>
      <c r="G107" s="107"/>
      <c r="H107" s="107"/>
      <c r="I107" s="107"/>
      <c r="J107" s="107"/>
      <c r="K107" s="107"/>
      <c r="L107" s="107"/>
      <c r="M107" s="107"/>
      <c r="N107" s="107"/>
      <c r="O107" s="107"/>
    </row>
    <row r="108" spans="1:15" ht="14.25" hidden="1" customHeight="1" x14ac:dyDescent="0.25">
      <c r="A108" s="107"/>
      <c r="B108" s="107"/>
      <c r="C108" s="107"/>
      <c r="D108" s="107"/>
      <c r="E108" s="107"/>
      <c r="F108" s="107"/>
      <c r="G108" s="107"/>
      <c r="H108" s="107"/>
      <c r="I108" s="107"/>
      <c r="J108" s="107"/>
      <c r="K108" s="107"/>
      <c r="L108" s="107"/>
      <c r="M108" s="107"/>
      <c r="N108" s="107"/>
      <c r="O108" s="107"/>
    </row>
    <row r="109" spans="1:15" ht="14.25" hidden="1" customHeight="1" x14ac:dyDescent="0.25">
      <c r="A109" s="107"/>
      <c r="B109" s="107"/>
      <c r="C109" s="107"/>
      <c r="D109" s="107"/>
      <c r="E109" s="107"/>
      <c r="F109" s="107"/>
      <c r="G109" s="107"/>
      <c r="H109" s="107"/>
      <c r="I109" s="107"/>
      <c r="J109" s="107"/>
      <c r="K109" s="107"/>
      <c r="L109" s="107"/>
      <c r="M109" s="107"/>
      <c r="N109" s="107"/>
      <c r="O109" s="107"/>
    </row>
    <row r="110" spans="1:15" ht="14.25" hidden="1" customHeight="1" x14ac:dyDescent="0.25">
      <c r="A110" s="107"/>
      <c r="B110" s="107"/>
      <c r="C110" s="107"/>
      <c r="D110" s="107"/>
      <c r="E110" s="107"/>
      <c r="F110" s="107"/>
      <c r="G110" s="107"/>
      <c r="H110" s="107"/>
      <c r="I110" s="107"/>
      <c r="J110" s="107"/>
      <c r="K110" s="107"/>
      <c r="L110" s="107"/>
      <c r="M110" s="107"/>
      <c r="N110" s="107"/>
      <c r="O110" s="107"/>
    </row>
    <row r="111" spans="1:15" ht="14.25" hidden="1" customHeight="1" x14ac:dyDescent="0.25">
      <c r="A111" s="107"/>
      <c r="B111" s="107"/>
      <c r="C111" s="107"/>
      <c r="D111" s="107"/>
      <c r="E111" s="107"/>
      <c r="F111" s="107"/>
      <c r="G111" s="107"/>
      <c r="H111" s="107"/>
      <c r="I111" s="107"/>
      <c r="J111" s="107"/>
      <c r="K111" s="107"/>
      <c r="L111" s="107"/>
      <c r="M111" s="107"/>
      <c r="N111" s="107"/>
      <c r="O111" s="107"/>
    </row>
    <row r="112" spans="1:15" ht="14.25" hidden="1" customHeight="1" x14ac:dyDescent="0.25">
      <c r="A112" s="107"/>
      <c r="B112" s="107"/>
      <c r="C112" s="107"/>
      <c r="D112" s="107"/>
      <c r="E112" s="107"/>
      <c r="F112" s="107"/>
      <c r="G112" s="107"/>
      <c r="H112" s="107"/>
      <c r="I112" s="107"/>
      <c r="J112" s="107"/>
      <c r="K112" s="107"/>
      <c r="L112" s="107"/>
      <c r="M112" s="107"/>
      <c r="N112" s="107"/>
      <c r="O112" s="107"/>
    </row>
    <row r="113" spans="1:15" ht="14.25" hidden="1" customHeight="1" x14ac:dyDescent="0.25">
      <c r="A113" s="107"/>
      <c r="B113" s="107"/>
      <c r="C113" s="107"/>
      <c r="D113" s="107"/>
      <c r="E113" s="107"/>
      <c r="F113" s="107"/>
      <c r="G113" s="107"/>
      <c r="H113" s="107"/>
      <c r="I113" s="107"/>
      <c r="J113" s="107"/>
      <c r="K113" s="107"/>
      <c r="L113" s="107"/>
      <c r="M113" s="107"/>
      <c r="N113" s="107"/>
      <c r="O113" s="107"/>
    </row>
    <row r="114" spans="1:15" ht="14.25" hidden="1" customHeight="1" x14ac:dyDescent="0.25">
      <c r="A114" s="107"/>
      <c r="B114" s="107"/>
      <c r="C114" s="107"/>
      <c r="D114" s="107"/>
      <c r="E114" s="107"/>
      <c r="F114" s="107"/>
      <c r="G114" s="107"/>
      <c r="H114" s="107"/>
      <c r="I114" s="107"/>
      <c r="J114" s="107"/>
      <c r="K114" s="107"/>
      <c r="L114" s="107"/>
      <c r="M114" s="107"/>
      <c r="N114" s="107"/>
      <c r="O114" s="107"/>
    </row>
    <row r="115" spans="1:15" ht="14.25" hidden="1" customHeight="1" x14ac:dyDescent="0.25">
      <c r="A115" s="107"/>
      <c r="B115" s="107"/>
      <c r="C115" s="107"/>
      <c r="D115" s="107"/>
      <c r="E115" s="107"/>
      <c r="F115" s="107"/>
      <c r="G115" s="107"/>
      <c r="H115" s="107"/>
      <c r="I115" s="107"/>
      <c r="J115" s="107"/>
      <c r="K115" s="107"/>
      <c r="L115" s="107"/>
      <c r="M115" s="107"/>
      <c r="N115" s="107"/>
      <c r="O115" s="107"/>
    </row>
    <row r="116" spans="1:15" ht="14.25" hidden="1" customHeight="1" x14ac:dyDescent="0.25">
      <c r="A116" s="107"/>
      <c r="B116" s="107"/>
      <c r="C116" s="107"/>
      <c r="D116" s="107"/>
      <c r="E116" s="107"/>
      <c r="F116" s="107"/>
      <c r="G116" s="107"/>
      <c r="H116" s="107"/>
      <c r="I116" s="107"/>
      <c r="J116" s="107"/>
      <c r="K116" s="107"/>
      <c r="L116" s="107"/>
      <c r="M116" s="107"/>
      <c r="N116" s="107"/>
      <c r="O116" s="107"/>
    </row>
    <row r="117" spans="1:15" ht="14.25" hidden="1" customHeight="1" x14ac:dyDescent="0.25">
      <c r="A117" s="107"/>
      <c r="B117" s="107"/>
      <c r="C117" s="107"/>
      <c r="D117" s="107"/>
      <c r="E117" s="107"/>
      <c r="F117" s="107"/>
      <c r="G117" s="107"/>
      <c r="H117" s="107"/>
      <c r="I117" s="107"/>
      <c r="J117" s="107"/>
      <c r="K117" s="107"/>
      <c r="L117" s="107"/>
      <c r="M117" s="107"/>
      <c r="N117" s="107"/>
      <c r="O117" s="107"/>
    </row>
    <row r="118" spans="1:15" ht="14.25" hidden="1" customHeight="1" x14ac:dyDescent="0.25">
      <c r="A118" s="107"/>
      <c r="B118" s="107"/>
      <c r="C118" s="107"/>
      <c r="D118" s="107"/>
      <c r="E118" s="107"/>
      <c r="F118" s="107"/>
      <c r="G118" s="107"/>
      <c r="H118" s="107"/>
      <c r="I118" s="107"/>
      <c r="J118" s="107"/>
      <c r="K118" s="107"/>
      <c r="L118" s="107"/>
      <c r="M118" s="107"/>
      <c r="N118" s="107"/>
      <c r="O118" s="107"/>
    </row>
    <row r="119" spans="1:15" ht="14.25" hidden="1" customHeight="1" x14ac:dyDescent="0.25">
      <c r="A119" s="107"/>
      <c r="B119" s="107"/>
      <c r="C119" s="107"/>
      <c r="D119" s="107"/>
      <c r="E119" s="107"/>
      <c r="F119" s="107"/>
      <c r="G119" s="107"/>
      <c r="H119" s="107"/>
      <c r="I119" s="107"/>
      <c r="J119" s="107"/>
      <c r="K119" s="107"/>
      <c r="L119" s="107"/>
      <c r="M119" s="107"/>
      <c r="N119" s="107"/>
      <c r="O119" s="107"/>
    </row>
    <row r="120" spans="1:15" ht="14.25" hidden="1" customHeight="1" x14ac:dyDescent="0.25">
      <c r="A120" s="107"/>
      <c r="B120" s="107"/>
      <c r="C120" s="107"/>
      <c r="D120" s="107"/>
      <c r="E120" s="107"/>
      <c r="F120" s="107"/>
      <c r="G120" s="107"/>
      <c r="H120" s="107"/>
      <c r="I120" s="107"/>
      <c r="J120" s="107"/>
      <c r="K120" s="107"/>
      <c r="L120" s="107"/>
      <c r="M120" s="107"/>
      <c r="N120" s="107"/>
      <c r="O120" s="107"/>
    </row>
    <row r="121" spans="1:15" ht="14.25" hidden="1" customHeight="1" x14ac:dyDescent="0.25">
      <c r="A121" s="107"/>
      <c r="B121" s="107"/>
      <c r="C121" s="107"/>
      <c r="D121" s="107"/>
      <c r="E121" s="107"/>
      <c r="F121" s="107"/>
      <c r="G121" s="107"/>
      <c r="H121" s="107"/>
      <c r="I121" s="107"/>
      <c r="J121" s="107"/>
      <c r="K121" s="107"/>
      <c r="L121" s="107"/>
      <c r="M121" s="107"/>
      <c r="N121" s="107"/>
      <c r="O121" s="107"/>
    </row>
    <row r="122" spans="1:15" ht="14.25" hidden="1" customHeight="1" x14ac:dyDescent="0.25">
      <c r="A122" s="107"/>
      <c r="B122" s="107"/>
      <c r="C122" s="107"/>
      <c r="D122" s="107"/>
      <c r="E122" s="107"/>
      <c r="F122" s="107"/>
      <c r="G122" s="107"/>
      <c r="H122" s="107"/>
      <c r="I122" s="107"/>
      <c r="J122" s="107"/>
      <c r="K122" s="107"/>
      <c r="L122" s="107"/>
      <c r="M122" s="107"/>
      <c r="N122" s="107"/>
      <c r="O122" s="107"/>
    </row>
    <row r="123" spans="1:15" ht="14.25" hidden="1" customHeight="1" x14ac:dyDescent="0.25">
      <c r="A123" s="107"/>
      <c r="B123" s="107"/>
      <c r="C123" s="107"/>
      <c r="D123" s="107"/>
      <c r="E123" s="107"/>
      <c r="F123" s="107"/>
      <c r="G123" s="107"/>
      <c r="H123" s="107"/>
      <c r="I123" s="107"/>
      <c r="J123" s="107"/>
      <c r="K123" s="107"/>
      <c r="L123" s="107"/>
      <c r="M123" s="107"/>
      <c r="N123" s="107"/>
      <c r="O123" s="107"/>
    </row>
    <row r="124" spans="1:15" ht="14.25" hidden="1" customHeight="1" x14ac:dyDescent="0.25">
      <c r="A124" s="107"/>
      <c r="B124" s="107"/>
      <c r="C124" s="107"/>
      <c r="D124" s="107"/>
      <c r="E124" s="107"/>
      <c r="F124" s="107"/>
      <c r="G124" s="107"/>
      <c r="H124" s="107"/>
      <c r="I124" s="107"/>
      <c r="J124" s="107"/>
      <c r="K124" s="107"/>
      <c r="L124" s="107"/>
      <c r="M124" s="107"/>
      <c r="N124" s="107"/>
      <c r="O124" s="107"/>
    </row>
    <row r="125" spans="1:15" ht="14.25" hidden="1" customHeight="1" x14ac:dyDescent="0.25">
      <c r="A125" s="107"/>
      <c r="B125" s="107"/>
      <c r="C125" s="107"/>
      <c r="D125" s="107"/>
      <c r="E125" s="107"/>
      <c r="F125" s="107"/>
      <c r="G125" s="107"/>
      <c r="H125" s="107"/>
      <c r="I125" s="107"/>
      <c r="J125" s="107"/>
      <c r="K125" s="107"/>
      <c r="L125" s="107"/>
      <c r="M125" s="107"/>
      <c r="N125" s="107"/>
      <c r="O125" s="107"/>
    </row>
    <row r="126" spans="1:15" ht="14.25" hidden="1" customHeight="1" x14ac:dyDescent="0.25">
      <c r="A126" s="107"/>
      <c r="B126" s="107"/>
      <c r="C126" s="107"/>
      <c r="D126" s="107"/>
      <c r="E126" s="107"/>
      <c r="F126" s="107"/>
      <c r="G126" s="107"/>
      <c r="H126" s="107"/>
      <c r="I126" s="107"/>
      <c r="J126" s="107"/>
      <c r="K126" s="107"/>
      <c r="L126" s="107"/>
      <c r="M126" s="107"/>
      <c r="N126" s="107"/>
      <c r="O126" s="107"/>
    </row>
    <row r="127" spans="1:15" ht="14.25" hidden="1" customHeight="1" x14ac:dyDescent="0.25">
      <c r="A127" s="107"/>
      <c r="B127" s="107"/>
      <c r="C127" s="107"/>
      <c r="D127" s="107"/>
      <c r="E127" s="107"/>
      <c r="F127" s="107"/>
      <c r="G127" s="107"/>
      <c r="H127" s="107"/>
      <c r="I127" s="107"/>
      <c r="J127" s="107"/>
      <c r="K127" s="107"/>
      <c r="L127" s="107"/>
      <c r="M127" s="107"/>
      <c r="N127" s="107"/>
      <c r="O127" s="107"/>
    </row>
    <row r="128" spans="1:15" ht="14.25" hidden="1" customHeight="1" x14ac:dyDescent="0.25">
      <c r="A128" s="107"/>
      <c r="B128" s="107"/>
      <c r="C128" s="107"/>
      <c r="D128" s="107"/>
      <c r="E128" s="107"/>
      <c r="F128" s="107"/>
      <c r="G128" s="107"/>
      <c r="H128" s="107"/>
      <c r="I128" s="107"/>
      <c r="J128" s="107"/>
      <c r="K128" s="107"/>
      <c r="L128" s="107"/>
      <c r="M128" s="107"/>
      <c r="N128" s="107"/>
      <c r="O128" s="107"/>
    </row>
    <row r="129" spans="1:15" ht="14.25" hidden="1" customHeight="1" x14ac:dyDescent="0.25">
      <c r="A129" s="107"/>
      <c r="B129" s="107"/>
      <c r="C129" s="107"/>
      <c r="D129" s="107"/>
      <c r="E129" s="107"/>
      <c r="F129" s="107"/>
      <c r="G129" s="107"/>
      <c r="H129" s="107"/>
      <c r="I129" s="107"/>
      <c r="J129" s="107"/>
      <c r="K129" s="107"/>
      <c r="L129" s="107"/>
      <c r="M129" s="107"/>
      <c r="N129" s="107"/>
      <c r="O129" s="107"/>
    </row>
    <row r="130" spans="1:15" ht="14.25" hidden="1" customHeight="1" x14ac:dyDescent="0.25">
      <c r="A130" s="107"/>
      <c r="B130" s="107"/>
      <c r="C130" s="107"/>
      <c r="D130" s="107"/>
      <c r="E130" s="107"/>
      <c r="F130" s="107"/>
      <c r="G130" s="107"/>
      <c r="H130" s="107"/>
      <c r="I130" s="107"/>
      <c r="J130" s="107"/>
      <c r="K130" s="107"/>
      <c r="L130" s="107"/>
      <c r="M130" s="107"/>
      <c r="N130" s="107"/>
      <c r="O130" s="107"/>
    </row>
    <row r="131" spans="1:15" ht="14.25" hidden="1" customHeight="1" x14ac:dyDescent="0.25">
      <c r="A131" s="107"/>
      <c r="B131" s="107"/>
      <c r="C131" s="107"/>
      <c r="D131" s="107"/>
      <c r="E131" s="107"/>
      <c r="F131" s="107"/>
      <c r="G131" s="107"/>
      <c r="H131" s="107"/>
      <c r="I131" s="107"/>
      <c r="J131" s="107"/>
      <c r="K131" s="107"/>
      <c r="L131" s="107"/>
      <c r="M131" s="107"/>
      <c r="N131" s="107"/>
      <c r="O131" s="107"/>
    </row>
    <row r="132" spans="1:15" ht="14.25" hidden="1" customHeight="1" x14ac:dyDescent="0.25">
      <c r="A132" s="107"/>
      <c r="B132" s="107"/>
      <c r="C132" s="107"/>
      <c r="D132" s="107"/>
      <c r="E132" s="107"/>
      <c r="F132" s="107"/>
      <c r="G132" s="107"/>
      <c r="H132" s="107"/>
      <c r="I132" s="107"/>
      <c r="J132" s="107"/>
      <c r="K132" s="107"/>
      <c r="L132" s="107"/>
      <c r="M132" s="107"/>
      <c r="N132" s="107"/>
      <c r="O132" s="107"/>
    </row>
    <row r="133" spans="1:15" ht="14.25" hidden="1" customHeight="1" x14ac:dyDescent="0.25">
      <c r="A133" s="107"/>
      <c r="B133" s="107"/>
      <c r="C133" s="107"/>
      <c r="D133" s="107"/>
      <c r="E133" s="107"/>
      <c r="F133" s="107"/>
      <c r="G133" s="107"/>
      <c r="H133" s="107"/>
      <c r="I133" s="107"/>
      <c r="J133" s="107"/>
      <c r="K133" s="107"/>
      <c r="L133" s="107"/>
      <c r="M133" s="107"/>
      <c r="N133" s="107"/>
      <c r="O133" s="107"/>
    </row>
    <row r="134" spans="1:15" ht="14.25" hidden="1" customHeight="1" x14ac:dyDescent="0.25">
      <c r="A134" s="107"/>
      <c r="B134" s="107"/>
      <c r="C134" s="107"/>
      <c r="D134" s="107"/>
      <c r="E134" s="107"/>
      <c r="F134" s="107"/>
      <c r="G134" s="107"/>
      <c r="H134" s="107"/>
      <c r="I134" s="107"/>
      <c r="J134" s="107"/>
      <c r="K134" s="107"/>
      <c r="L134" s="107"/>
      <c r="M134" s="107"/>
      <c r="N134" s="107"/>
      <c r="O134" s="107"/>
    </row>
    <row r="135" spans="1:15" ht="14.25" hidden="1" customHeight="1" x14ac:dyDescent="0.25">
      <c r="A135" s="107"/>
      <c r="B135" s="107"/>
      <c r="C135" s="107"/>
      <c r="D135" s="107"/>
      <c r="E135" s="107"/>
      <c r="F135" s="107"/>
      <c r="G135" s="107"/>
      <c r="H135" s="107"/>
      <c r="I135" s="107"/>
      <c r="J135" s="107"/>
      <c r="K135" s="107"/>
      <c r="L135" s="107"/>
      <c r="M135" s="107"/>
      <c r="N135" s="107"/>
      <c r="O135" s="107"/>
    </row>
    <row r="136" spans="1:15" ht="14.25" hidden="1" customHeight="1" x14ac:dyDescent="0.25">
      <c r="A136" s="107"/>
      <c r="B136" s="107"/>
      <c r="C136" s="107"/>
      <c r="D136" s="107"/>
      <c r="E136" s="107"/>
      <c r="F136" s="107"/>
      <c r="G136" s="107"/>
      <c r="H136" s="107"/>
      <c r="I136" s="107"/>
      <c r="J136" s="107"/>
      <c r="K136" s="107"/>
      <c r="L136" s="107"/>
      <c r="M136" s="107"/>
      <c r="N136" s="107"/>
      <c r="O136" s="107"/>
    </row>
    <row r="137" spans="1:15" ht="14.25" hidden="1" customHeight="1" x14ac:dyDescent="0.25">
      <c r="A137" s="107"/>
      <c r="B137" s="107"/>
      <c r="C137" s="107"/>
      <c r="D137" s="107"/>
      <c r="E137" s="107"/>
      <c r="F137" s="107"/>
      <c r="G137" s="107"/>
      <c r="H137" s="107"/>
      <c r="I137" s="107"/>
      <c r="J137" s="107"/>
      <c r="K137" s="107"/>
      <c r="L137" s="107"/>
      <c r="M137" s="107"/>
      <c r="N137" s="107"/>
      <c r="O137" s="107"/>
    </row>
    <row r="138" spans="1:15" ht="14.25" hidden="1" customHeight="1" x14ac:dyDescent="0.25">
      <c r="A138" s="107"/>
      <c r="B138" s="107"/>
      <c r="C138" s="107"/>
      <c r="D138" s="107"/>
      <c r="E138" s="107"/>
      <c r="F138" s="107"/>
      <c r="G138" s="107"/>
      <c r="H138" s="107"/>
      <c r="I138" s="107"/>
      <c r="J138" s="107"/>
      <c r="K138" s="107"/>
      <c r="L138" s="107"/>
      <c r="M138" s="107"/>
      <c r="N138" s="107"/>
      <c r="O138" s="107"/>
    </row>
    <row r="139" spans="1:15" ht="14.25" hidden="1" customHeight="1" x14ac:dyDescent="0.25">
      <c r="A139" s="107"/>
      <c r="B139" s="107"/>
      <c r="C139" s="107"/>
      <c r="D139" s="107"/>
      <c r="E139" s="107"/>
      <c r="F139" s="107"/>
      <c r="G139" s="107"/>
      <c r="H139" s="107"/>
      <c r="I139" s="107"/>
      <c r="J139" s="107"/>
      <c r="K139" s="107"/>
      <c r="L139" s="107"/>
      <c r="M139" s="107"/>
      <c r="N139" s="107"/>
      <c r="O139" s="107"/>
    </row>
    <row r="140" spans="1:15" ht="14.25" hidden="1" customHeight="1" x14ac:dyDescent="0.25">
      <c r="A140" s="107"/>
      <c r="B140" s="107"/>
      <c r="C140" s="107"/>
      <c r="D140" s="107"/>
      <c r="E140" s="107"/>
      <c r="F140" s="107"/>
      <c r="G140" s="107"/>
      <c r="H140" s="107"/>
      <c r="I140" s="107"/>
      <c r="J140" s="107"/>
      <c r="K140" s="107"/>
      <c r="L140" s="107"/>
      <c r="M140" s="107"/>
      <c r="N140" s="107"/>
      <c r="O140" s="107"/>
    </row>
    <row r="141" spans="1:15" ht="14.25" hidden="1" customHeight="1" x14ac:dyDescent="0.25">
      <c r="A141" s="107"/>
      <c r="B141" s="107"/>
      <c r="C141" s="107"/>
      <c r="D141" s="107"/>
      <c r="E141" s="107"/>
      <c r="F141" s="107"/>
      <c r="G141" s="107"/>
      <c r="H141" s="107"/>
      <c r="I141" s="107"/>
      <c r="J141" s="107"/>
      <c r="K141" s="107"/>
      <c r="L141" s="107"/>
      <c r="M141" s="107"/>
      <c r="N141" s="107"/>
      <c r="O141" s="107"/>
    </row>
    <row r="142" spans="1:15" ht="14.25" hidden="1" customHeight="1" x14ac:dyDescent="0.25">
      <c r="A142" s="107"/>
      <c r="B142" s="107"/>
      <c r="C142" s="107"/>
      <c r="D142" s="107"/>
      <c r="E142" s="107"/>
      <c r="F142" s="107"/>
      <c r="G142" s="107"/>
      <c r="H142" s="107"/>
      <c r="I142" s="107"/>
      <c r="J142" s="107"/>
      <c r="K142" s="107"/>
      <c r="L142" s="107"/>
      <c r="M142" s="107"/>
      <c r="N142" s="107"/>
      <c r="O142" s="107"/>
    </row>
    <row r="143" spans="1:15" ht="14.25" hidden="1" customHeight="1" x14ac:dyDescent="0.25">
      <c r="A143" s="107"/>
      <c r="B143" s="107"/>
      <c r="C143" s="107"/>
      <c r="D143" s="107"/>
      <c r="E143" s="107"/>
      <c r="F143" s="107"/>
      <c r="G143" s="107"/>
      <c r="H143" s="107"/>
      <c r="I143" s="107"/>
      <c r="J143" s="107"/>
      <c r="K143" s="107"/>
      <c r="L143" s="107"/>
      <c r="M143" s="107"/>
      <c r="N143" s="107"/>
      <c r="O143" s="107"/>
    </row>
    <row r="144" spans="1:15" ht="14.25" hidden="1" customHeight="1" x14ac:dyDescent="0.25">
      <c r="A144" s="107"/>
      <c r="B144" s="107"/>
      <c r="C144" s="107"/>
      <c r="D144" s="107"/>
      <c r="E144" s="107"/>
      <c r="F144" s="107"/>
      <c r="G144" s="107"/>
      <c r="H144" s="107"/>
      <c r="I144" s="107"/>
      <c r="J144" s="107"/>
      <c r="K144" s="107"/>
      <c r="L144" s="107"/>
      <c r="M144" s="107"/>
      <c r="N144" s="107"/>
      <c r="O144" s="107"/>
    </row>
    <row r="145" spans="1:15" ht="14.25" hidden="1" customHeight="1" x14ac:dyDescent="0.25">
      <c r="A145" s="107"/>
      <c r="B145" s="107"/>
      <c r="C145" s="107"/>
      <c r="D145" s="107"/>
      <c r="E145" s="107"/>
      <c r="F145" s="107"/>
      <c r="G145" s="107"/>
      <c r="H145" s="107"/>
      <c r="I145" s="107"/>
      <c r="J145" s="107"/>
      <c r="K145" s="107"/>
      <c r="L145" s="107"/>
      <c r="M145" s="107"/>
      <c r="N145" s="107"/>
      <c r="O145" s="107"/>
    </row>
    <row r="146" spans="1:15" ht="14.25" hidden="1" customHeight="1" x14ac:dyDescent="0.25">
      <c r="A146" s="107"/>
      <c r="B146" s="107"/>
      <c r="C146" s="107"/>
      <c r="D146" s="107"/>
      <c r="E146" s="107"/>
      <c r="F146" s="107"/>
      <c r="G146" s="107"/>
      <c r="H146" s="107"/>
      <c r="I146" s="107"/>
      <c r="J146" s="107"/>
      <c r="K146" s="107"/>
      <c r="L146" s="107"/>
      <c r="M146" s="107"/>
      <c r="N146" s="107"/>
      <c r="O146" s="107"/>
    </row>
    <row r="147" spans="1:15" ht="14.25" hidden="1" customHeight="1" x14ac:dyDescent="0.25">
      <c r="A147" s="107"/>
      <c r="B147" s="107"/>
      <c r="C147" s="107"/>
      <c r="D147" s="107"/>
      <c r="E147" s="107"/>
      <c r="F147" s="107"/>
      <c r="G147" s="107"/>
      <c r="H147" s="107"/>
      <c r="I147" s="107"/>
      <c r="J147" s="107"/>
      <c r="K147" s="107"/>
      <c r="L147" s="107"/>
      <c r="M147" s="107"/>
      <c r="N147" s="107"/>
      <c r="O147" s="107"/>
    </row>
    <row r="148" spans="1:15" ht="14.25" hidden="1" customHeight="1" x14ac:dyDescent="0.25">
      <c r="A148" s="107"/>
      <c r="B148" s="107"/>
      <c r="C148" s="107"/>
      <c r="D148" s="107"/>
      <c r="E148" s="107"/>
      <c r="F148" s="107"/>
      <c r="G148" s="107"/>
      <c r="H148" s="107"/>
      <c r="I148" s="107"/>
      <c r="J148" s="107"/>
      <c r="K148" s="107"/>
      <c r="L148" s="107"/>
      <c r="M148" s="107"/>
      <c r="N148" s="107"/>
      <c r="O148" s="107"/>
    </row>
    <row r="149" spans="1:15" ht="14.25" hidden="1" customHeight="1" x14ac:dyDescent="0.25">
      <c r="A149" s="107"/>
      <c r="B149" s="107"/>
      <c r="C149" s="107"/>
      <c r="D149" s="107"/>
      <c r="E149" s="107"/>
      <c r="F149" s="107"/>
      <c r="G149" s="107"/>
      <c r="H149" s="107"/>
      <c r="I149" s="107"/>
      <c r="J149" s="107"/>
      <c r="K149" s="107"/>
      <c r="L149" s="107"/>
      <c r="M149" s="107"/>
      <c r="N149" s="107"/>
      <c r="O149" s="107"/>
    </row>
    <row r="150" spans="1:15" ht="14.25" hidden="1" customHeight="1" x14ac:dyDescent="0.25">
      <c r="A150" s="107"/>
      <c r="B150" s="107"/>
      <c r="C150" s="107"/>
      <c r="D150" s="107"/>
      <c r="E150" s="107"/>
      <c r="F150" s="107"/>
      <c r="G150" s="107"/>
      <c r="H150" s="107"/>
      <c r="I150" s="107"/>
      <c r="J150" s="107"/>
      <c r="K150" s="107"/>
      <c r="L150" s="107"/>
      <c r="M150" s="107"/>
      <c r="N150" s="107"/>
      <c r="O150" s="107"/>
    </row>
    <row r="151" spans="1:15" ht="14.25" hidden="1" customHeight="1" x14ac:dyDescent="0.25">
      <c r="A151" s="107"/>
      <c r="B151" s="107"/>
      <c r="C151" s="107"/>
      <c r="D151" s="107"/>
      <c r="E151" s="107"/>
      <c r="F151" s="107"/>
      <c r="G151" s="107"/>
      <c r="H151" s="107"/>
      <c r="I151" s="107"/>
      <c r="J151" s="107"/>
      <c r="K151" s="107"/>
      <c r="L151" s="107"/>
      <c r="M151" s="107"/>
      <c r="N151" s="107"/>
      <c r="O151" s="107"/>
    </row>
    <row r="152" spans="1:15" ht="14.25" hidden="1" customHeight="1" x14ac:dyDescent="0.25">
      <c r="A152" s="107"/>
      <c r="B152" s="107"/>
      <c r="C152" s="107"/>
      <c r="D152" s="107"/>
      <c r="E152" s="107"/>
      <c r="F152" s="107"/>
      <c r="G152" s="107"/>
      <c r="H152" s="107"/>
      <c r="I152" s="107"/>
      <c r="J152" s="107"/>
      <c r="K152" s="107"/>
      <c r="L152" s="107"/>
      <c r="M152" s="107"/>
      <c r="N152" s="107"/>
      <c r="O152" s="107"/>
    </row>
    <row r="153" spans="1:15" ht="14.25" hidden="1" customHeight="1" x14ac:dyDescent="0.25">
      <c r="A153" s="107"/>
      <c r="B153" s="107"/>
      <c r="C153" s="107"/>
      <c r="D153" s="107"/>
      <c r="E153" s="107"/>
      <c r="F153" s="107"/>
      <c r="G153" s="107"/>
      <c r="H153" s="107"/>
      <c r="I153" s="107"/>
      <c r="J153" s="107"/>
      <c r="K153" s="107"/>
      <c r="L153" s="107"/>
      <c r="M153" s="107"/>
      <c r="N153" s="107"/>
      <c r="O153" s="107"/>
    </row>
    <row r="154" spans="1:15" ht="14.25" hidden="1" customHeight="1" x14ac:dyDescent="0.25">
      <c r="A154" s="107"/>
      <c r="B154" s="107"/>
      <c r="C154" s="107"/>
      <c r="D154" s="107"/>
      <c r="E154" s="107"/>
      <c r="F154" s="107"/>
      <c r="G154" s="107"/>
      <c r="H154" s="107"/>
      <c r="I154" s="107"/>
      <c r="J154" s="107"/>
      <c r="K154" s="107"/>
      <c r="L154" s="107"/>
      <c r="M154" s="107"/>
      <c r="N154" s="107"/>
      <c r="O154" s="107"/>
    </row>
    <row r="155" spans="1:15" ht="14.25" hidden="1" customHeight="1" x14ac:dyDescent="0.25">
      <c r="A155" s="107"/>
      <c r="B155" s="107"/>
      <c r="C155" s="107"/>
      <c r="D155" s="107"/>
      <c r="E155" s="107"/>
      <c r="F155" s="107"/>
      <c r="G155" s="107"/>
      <c r="H155" s="107"/>
      <c r="I155" s="107"/>
      <c r="J155" s="107"/>
      <c r="K155" s="107"/>
      <c r="L155" s="107"/>
      <c r="M155" s="107"/>
      <c r="N155" s="107"/>
      <c r="O155" s="107"/>
    </row>
    <row r="156" spans="1:15" ht="14.25" hidden="1" customHeight="1" x14ac:dyDescent="0.25">
      <c r="A156" s="107"/>
      <c r="B156" s="107"/>
      <c r="C156" s="107"/>
      <c r="D156" s="107"/>
      <c r="E156" s="107"/>
      <c r="F156" s="107"/>
      <c r="G156" s="107"/>
      <c r="H156" s="107"/>
      <c r="I156" s="107"/>
      <c r="J156" s="107"/>
      <c r="K156" s="107"/>
      <c r="L156" s="107"/>
      <c r="M156" s="107"/>
      <c r="N156" s="107"/>
      <c r="O156" s="107"/>
    </row>
    <row r="157" spans="1:15" ht="14.25" hidden="1" customHeight="1" x14ac:dyDescent="0.25">
      <c r="A157" s="107"/>
      <c r="B157" s="107"/>
      <c r="C157" s="107"/>
      <c r="D157" s="107"/>
      <c r="E157" s="107"/>
      <c r="F157" s="107"/>
      <c r="G157" s="107"/>
      <c r="H157" s="107"/>
      <c r="I157" s="107"/>
      <c r="J157" s="107"/>
      <c r="K157" s="107"/>
      <c r="L157" s="107"/>
      <c r="M157" s="107"/>
      <c r="N157" s="107"/>
      <c r="O157" s="107"/>
    </row>
    <row r="158" spans="1:15" ht="14.25" hidden="1" customHeight="1" x14ac:dyDescent="0.25">
      <c r="A158" s="107"/>
      <c r="B158" s="107"/>
      <c r="C158" s="107"/>
      <c r="D158" s="107"/>
      <c r="E158" s="107"/>
      <c r="F158" s="107"/>
      <c r="G158" s="107"/>
      <c r="H158" s="107"/>
      <c r="I158" s="107"/>
      <c r="J158" s="107"/>
      <c r="K158" s="107"/>
      <c r="L158" s="107"/>
      <c r="M158" s="107"/>
      <c r="N158" s="107"/>
      <c r="O158" s="107"/>
    </row>
    <row r="159" spans="1:15" ht="14.25" hidden="1" customHeight="1" x14ac:dyDescent="0.25">
      <c r="A159" s="107"/>
      <c r="B159" s="107"/>
      <c r="C159" s="107"/>
      <c r="D159" s="107"/>
      <c r="E159" s="107"/>
      <c r="F159" s="107"/>
      <c r="G159" s="107"/>
      <c r="H159" s="107"/>
      <c r="I159" s="107"/>
      <c r="J159" s="107"/>
      <c r="K159" s="107"/>
      <c r="L159" s="107"/>
      <c r="M159" s="107"/>
      <c r="N159" s="107"/>
      <c r="O159" s="107"/>
    </row>
    <row r="160" spans="1:15" ht="14.25" hidden="1" customHeight="1" x14ac:dyDescent="0.25">
      <c r="A160" s="107"/>
      <c r="B160" s="107"/>
      <c r="C160" s="107"/>
      <c r="D160" s="107"/>
      <c r="E160" s="107"/>
      <c r="F160" s="107"/>
      <c r="G160" s="107"/>
      <c r="H160" s="107"/>
      <c r="I160" s="107"/>
      <c r="J160" s="107"/>
      <c r="K160" s="107"/>
      <c r="L160" s="107"/>
      <c r="M160" s="107"/>
      <c r="N160" s="107"/>
      <c r="O160" s="107"/>
    </row>
    <row r="161" spans="1:15" ht="14.25" hidden="1" customHeight="1" x14ac:dyDescent="0.25">
      <c r="A161" s="107"/>
      <c r="B161" s="107"/>
      <c r="C161" s="107"/>
      <c r="D161" s="107"/>
      <c r="E161" s="107"/>
      <c r="F161" s="107"/>
      <c r="G161" s="107"/>
      <c r="H161" s="107"/>
      <c r="I161" s="107"/>
      <c r="J161" s="107"/>
      <c r="K161" s="107"/>
      <c r="L161" s="107"/>
      <c r="M161" s="107"/>
      <c r="N161" s="107"/>
      <c r="O161" s="107"/>
    </row>
    <row r="162" spans="1:15" ht="14.25" hidden="1" customHeight="1" x14ac:dyDescent="0.25">
      <c r="A162" s="107"/>
      <c r="B162" s="107"/>
      <c r="C162" s="107"/>
      <c r="D162" s="107"/>
      <c r="E162" s="107"/>
      <c r="F162" s="107"/>
      <c r="G162" s="107"/>
      <c r="H162" s="107"/>
      <c r="I162" s="107"/>
      <c r="J162" s="107"/>
      <c r="K162" s="107"/>
      <c r="L162" s="107"/>
      <c r="M162" s="107"/>
      <c r="N162" s="107"/>
      <c r="O162" s="107"/>
    </row>
    <row r="163" spans="1:15" ht="14.25" hidden="1" customHeight="1" x14ac:dyDescent="0.25">
      <c r="A163" s="107"/>
      <c r="B163" s="107"/>
      <c r="C163" s="107"/>
      <c r="D163" s="107"/>
      <c r="E163" s="107"/>
      <c r="F163" s="107"/>
      <c r="G163" s="107"/>
      <c r="H163" s="107"/>
      <c r="I163" s="107"/>
      <c r="J163" s="107"/>
      <c r="K163" s="107"/>
      <c r="L163" s="107"/>
      <c r="M163" s="107"/>
      <c r="N163" s="107"/>
      <c r="O163" s="107"/>
    </row>
    <row r="164" spans="1:15" ht="14.25" hidden="1" customHeight="1" x14ac:dyDescent="0.25">
      <c r="A164" s="107"/>
      <c r="B164" s="107"/>
      <c r="C164" s="107"/>
      <c r="D164" s="107"/>
      <c r="E164" s="107"/>
      <c r="F164" s="107"/>
      <c r="G164" s="107"/>
      <c r="H164" s="107"/>
      <c r="I164" s="107"/>
      <c r="J164" s="107"/>
      <c r="K164" s="107"/>
      <c r="L164" s="107"/>
      <c r="M164" s="107"/>
      <c r="N164" s="107"/>
      <c r="O164" s="107"/>
    </row>
    <row r="165" spans="1:15" ht="14.25" hidden="1" customHeight="1" x14ac:dyDescent="0.25">
      <c r="A165" s="107"/>
      <c r="B165" s="107"/>
      <c r="C165" s="107"/>
      <c r="D165" s="107"/>
      <c r="E165" s="107"/>
      <c r="F165" s="107"/>
      <c r="G165" s="107"/>
      <c r="H165" s="107"/>
      <c r="I165" s="107"/>
      <c r="J165" s="107"/>
      <c r="K165" s="107"/>
      <c r="L165" s="107"/>
      <c r="M165" s="107"/>
      <c r="N165" s="107"/>
      <c r="O165" s="107"/>
    </row>
    <row r="166" spans="1:15" ht="14.25" hidden="1" customHeight="1" x14ac:dyDescent="0.25">
      <c r="A166" s="107"/>
      <c r="B166" s="107"/>
      <c r="C166" s="107"/>
      <c r="D166" s="107"/>
      <c r="E166" s="107"/>
      <c r="F166" s="107"/>
      <c r="G166" s="107"/>
      <c r="H166" s="107"/>
      <c r="I166" s="107"/>
      <c r="J166" s="107"/>
      <c r="K166" s="107"/>
      <c r="L166" s="107"/>
      <c r="M166" s="107"/>
      <c r="N166" s="107"/>
      <c r="O166" s="107"/>
    </row>
    <row r="167" spans="1:15" ht="14.25" hidden="1" customHeight="1" x14ac:dyDescent="0.25">
      <c r="A167" s="107"/>
      <c r="B167" s="107"/>
      <c r="C167" s="107"/>
      <c r="D167" s="107"/>
      <c r="E167" s="107"/>
      <c r="F167" s="107"/>
      <c r="G167" s="107"/>
      <c r="H167" s="107"/>
      <c r="I167" s="107"/>
      <c r="J167" s="107"/>
      <c r="K167" s="107"/>
      <c r="L167" s="107"/>
      <c r="M167" s="107"/>
      <c r="N167" s="107"/>
      <c r="O167" s="107"/>
    </row>
    <row r="168" spans="1:15" ht="14.25" hidden="1" customHeight="1" x14ac:dyDescent="0.25">
      <c r="A168" s="107"/>
      <c r="B168" s="107"/>
      <c r="C168" s="107"/>
      <c r="D168" s="107"/>
      <c r="E168" s="107"/>
      <c r="F168" s="107"/>
      <c r="G168" s="107"/>
      <c r="H168" s="107"/>
      <c r="I168" s="107"/>
      <c r="J168" s="107"/>
      <c r="K168" s="107"/>
      <c r="L168" s="107"/>
      <c r="M168" s="107"/>
      <c r="N168" s="107"/>
      <c r="O168" s="107"/>
    </row>
    <row r="169" spans="1:15" ht="14.25" hidden="1" customHeight="1" x14ac:dyDescent="0.25">
      <c r="A169" s="107"/>
      <c r="B169" s="107"/>
      <c r="C169" s="107"/>
      <c r="D169" s="107"/>
      <c r="E169" s="107"/>
      <c r="F169" s="107"/>
      <c r="G169" s="107"/>
      <c r="H169" s="107"/>
      <c r="I169" s="107"/>
      <c r="J169" s="107"/>
      <c r="K169" s="107"/>
      <c r="L169" s="107"/>
      <c r="M169" s="107"/>
      <c r="N169" s="107"/>
      <c r="O169" s="107"/>
    </row>
    <row r="170" spans="1:15" ht="14.25" hidden="1" customHeight="1" x14ac:dyDescent="0.25">
      <c r="A170" s="107"/>
      <c r="B170" s="107"/>
      <c r="C170" s="107"/>
      <c r="D170" s="107"/>
      <c r="E170" s="107"/>
      <c r="F170" s="107"/>
      <c r="G170" s="107"/>
      <c r="H170" s="107"/>
      <c r="I170" s="107"/>
      <c r="J170" s="107"/>
      <c r="K170" s="107"/>
      <c r="L170" s="107"/>
      <c r="M170" s="107"/>
      <c r="N170" s="107"/>
      <c r="O170" s="107"/>
    </row>
    <row r="171" spans="1:15" ht="14.25" hidden="1" customHeight="1" x14ac:dyDescent="0.25">
      <c r="A171" s="107"/>
      <c r="B171" s="107"/>
      <c r="C171" s="107"/>
      <c r="D171" s="107"/>
      <c r="E171" s="107"/>
      <c r="F171" s="107"/>
      <c r="G171" s="107"/>
      <c r="H171" s="107"/>
      <c r="I171" s="107"/>
      <c r="J171" s="107"/>
      <c r="K171" s="107"/>
      <c r="L171" s="107"/>
      <c r="M171" s="107"/>
      <c r="N171" s="107"/>
      <c r="O171" s="107"/>
    </row>
    <row r="172" spans="1:15" ht="14.25" hidden="1" customHeight="1" x14ac:dyDescent="0.25">
      <c r="A172" s="107"/>
      <c r="B172" s="107"/>
      <c r="C172" s="107"/>
      <c r="D172" s="107"/>
      <c r="E172" s="107"/>
      <c r="F172" s="107"/>
      <c r="G172" s="107"/>
      <c r="H172" s="107"/>
      <c r="I172" s="107"/>
      <c r="J172" s="107"/>
      <c r="K172" s="107"/>
      <c r="L172" s="107"/>
      <c r="M172" s="107"/>
      <c r="N172" s="107"/>
      <c r="O172" s="107"/>
    </row>
    <row r="173" spans="1:15" ht="14.25" hidden="1" customHeight="1" x14ac:dyDescent="0.25">
      <c r="A173" s="107"/>
      <c r="B173" s="107"/>
      <c r="C173" s="107"/>
      <c r="D173" s="107"/>
      <c r="E173" s="107"/>
      <c r="F173" s="107"/>
      <c r="G173" s="107"/>
      <c r="H173" s="107"/>
      <c r="I173" s="107"/>
      <c r="J173" s="107"/>
      <c r="K173" s="107"/>
      <c r="L173" s="107"/>
      <c r="M173" s="107"/>
      <c r="N173" s="107"/>
      <c r="O173" s="107"/>
    </row>
    <row r="174" spans="1:15" ht="14.25" hidden="1" customHeight="1" x14ac:dyDescent="0.25">
      <c r="A174" s="107"/>
      <c r="B174" s="107"/>
      <c r="C174" s="107"/>
      <c r="D174" s="107"/>
      <c r="E174" s="107"/>
      <c r="F174" s="107"/>
      <c r="G174" s="107"/>
      <c r="H174" s="107"/>
      <c r="I174" s="107"/>
      <c r="J174" s="107"/>
      <c r="K174" s="107"/>
      <c r="L174" s="107"/>
      <c r="M174" s="107"/>
      <c r="N174" s="107"/>
      <c r="O174" s="107"/>
    </row>
    <row r="175" spans="1:15" ht="14.25" hidden="1" customHeight="1" x14ac:dyDescent="0.25">
      <c r="A175" s="107"/>
      <c r="B175" s="107"/>
      <c r="C175" s="107"/>
      <c r="D175" s="107"/>
      <c r="E175" s="107"/>
      <c r="F175" s="107"/>
      <c r="G175" s="107"/>
      <c r="H175" s="107"/>
      <c r="I175" s="107"/>
      <c r="J175" s="107"/>
      <c r="K175" s="107"/>
      <c r="L175" s="107"/>
      <c r="M175" s="107"/>
      <c r="N175" s="107"/>
      <c r="O175" s="107"/>
    </row>
    <row r="176" spans="1:15" ht="14.25" hidden="1" customHeight="1" x14ac:dyDescent="0.25">
      <c r="A176" s="107"/>
      <c r="B176" s="107"/>
      <c r="C176" s="107"/>
      <c r="D176" s="107"/>
      <c r="E176" s="107"/>
      <c r="F176" s="107"/>
      <c r="G176" s="107"/>
      <c r="H176" s="107"/>
      <c r="I176" s="107"/>
      <c r="J176" s="107"/>
      <c r="K176" s="107"/>
      <c r="L176" s="107"/>
      <c r="M176" s="107"/>
      <c r="N176" s="107"/>
      <c r="O176" s="107"/>
    </row>
    <row r="177" spans="1:15" ht="14.25" hidden="1" customHeight="1" x14ac:dyDescent="0.25">
      <c r="A177" s="107"/>
      <c r="B177" s="107"/>
      <c r="C177" s="107"/>
      <c r="D177" s="107"/>
      <c r="E177" s="107"/>
      <c r="F177" s="107"/>
      <c r="G177" s="107"/>
      <c r="H177" s="107"/>
      <c r="I177" s="107"/>
      <c r="J177" s="107"/>
      <c r="K177" s="107"/>
      <c r="L177" s="107"/>
      <c r="M177" s="107"/>
      <c r="N177" s="107"/>
      <c r="O177" s="107"/>
    </row>
    <row r="178" spans="1:15" ht="14.25" hidden="1" customHeight="1" x14ac:dyDescent="0.25">
      <c r="A178" s="107"/>
      <c r="B178" s="107"/>
      <c r="C178" s="107"/>
      <c r="D178" s="107"/>
      <c r="E178" s="107"/>
      <c r="F178" s="107"/>
      <c r="G178" s="107"/>
      <c r="H178" s="107"/>
      <c r="I178" s="107"/>
      <c r="J178" s="107"/>
      <c r="K178" s="107"/>
      <c r="L178" s="107"/>
      <c r="M178" s="107"/>
      <c r="N178" s="107"/>
      <c r="O178" s="107"/>
    </row>
    <row r="179" spans="1:15" ht="14.25" hidden="1" customHeight="1" x14ac:dyDescent="0.25">
      <c r="A179" s="107"/>
      <c r="B179" s="107"/>
      <c r="C179" s="107"/>
      <c r="D179" s="107"/>
      <c r="E179" s="107"/>
      <c r="F179" s="107"/>
      <c r="G179" s="107"/>
      <c r="H179" s="107"/>
      <c r="I179" s="107"/>
      <c r="J179" s="107"/>
      <c r="K179" s="107"/>
      <c r="L179" s="107"/>
      <c r="M179" s="107"/>
      <c r="N179" s="107"/>
      <c r="O179" s="107"/>
    </row>
    <row r="180" spans="1:15" ht="14.25" hidden="1" customHeight="1" x14ac:dyDescent="0.25">
      <c r="A180" s="107"/>
      <c r="B180" s="107"/>
      <c r="C180" s="107"/>
      <c r="D180" s="107"/>
      <c r="E180" s="107"/>
      <c r="F180" s="107"/>
      <c r="G180" s="107"/>
      <c r="H180" s="107"/>
      <c r="I180" s="107"/>
      <c r="J180" s="107"/>
      <c r="K180" s="107"/>
      <c r="L180" s="107"/>
      <c r="M180" s="107"/>
      <c r="N180" s="107"/>
      <c r="O180" s="107"/>
    </row>
    <row r="181" spans="1:15" ht="14.25" hidden="1" customHeight="1" x14ac:dyDescent="0.25">
      <c r="A181" s="107"/>
      <c r="B181" s="107"/>
      <c r="C181" s="107"/>
      <c r="D181" s="107"/>
      <c r="E181" s="107"/>
      <c r="F181" s="107"/>
      <c r="G181" s="107"/>
      <c r="H181" s="107"/>
      <c r="I181" s="107"/>
      <c r="J181" s="107"/>
      <c r="K181" s="107"/>
      <c r="L181" s="107"/>
      <c r="M181" s="107"/>
      <c r="N181" s="107"/>
      <c r="O181" s="107"/>
    </row>
    <row r="182" spans="1:15" ht="14.25" hidden="1" customHeight="1" x14ac:dyDescent="0.25">
      <c r="A182" s="107"/>
      <c r="B182" s="107"/>
      <c r="C182" s="107"/>
      <c r="D182" s="107"/>
      <c r="E182" s="107"/>
      <c r="F182" s="107"/>
      <c r="G182" s="107"/>
      <c r="H182" s="107"/>
      <c r="I182" s="107"/>
      <c r="J182" s="107"/>
      <c r="K182" s="107"/>
      <c r="L182" s="107"/>
      <c r="M182" s="107"/>
      <c r="N182" s="107"/>
      <c r="O182" s="107"/>
    </row>
    <row r="183" spans="1:15" ht="14.25" hidden="1" customHeight="1" x14ac:dyDescent="0.25">
      <c r="A183" s="107"/>
      <c r="B183" s="107"/>
      <c r="C183" s="107"/>
      <c r="D183" s="107"/>
      <c r="E183" s="107"/>
      <c r="F183" s="107"/>
      <c r="G183" s="107"/>
      <c r="H183" s="107"/>
      <c r="I183" s="107"/>
      <c r="J183" s="107"/>
      <c r="K183" s="107"/>
      <c r="L183" s="107"/>
      <c r="M183" s="107"/>
      <c r="N183" s="107"/>
      <c r="O183" s="107"/>
    </row>
    <row r="184" spans="1:15" ht="14.25" hidden="1" customHeight="1" x14ac:dyDescent="0.25">
      <c r="A184" s="107"/>
      <c r="B184" s="107"/>
      <c r="C184" s="107"/>
      <c r="D184" s="107"/>
      <c r="E184" s="107"/>
      <c r="F184" s="107"/>
      <c r="G184" s="107"/>
      <c r="H184" s="107"/>
      <c r="I184" s="107"/>
      <c r="J184" s="107"/>
      <c r="K184" s="107"/>
      <c r="L184" s="107"/>
      <c r="M184" s="107"/>
      <c r="N184" s="107"/>
      <c r="O184" s="107"/>
    </row>
    <row r="185" spans="1:15" ht="14.25" hidden="1" customHeight="1" x14ac:dyDescent="0.25">
      <c r="A185" s="107"/>
      <c r="B185" s="107"/>
      <c r="C185" s="107"/>
      <c r="D185" s="107"/>
      <c r="E185" s="107"/>
      <c r="F185" s="107"/>
      <c r="G185" s="107"/>
      <c r="H185" s="107"/>
      <c r="I185" s="107"/>
      <c r="J185" s="107"/>
      <c r="K185" s="107"/>
      <c r="L185" s="107"/>
      <c r="M185" s="107"/>
      <c r="N185" s="107"/>
      <c r="O185" s="107"/>
    </row>
    <row r="186" spans="1:15" ht="14.25" hidden="1" customHeight="1" x14ac:dyDescent="0.25">
      <c r="A186" s="107"/>
      <c r="B186" s="107"/>
      <c r="C186" s="107"/>
      <c r="D186" s="107"/>
      <c r="E186" s="107"/>
      <c r="F186" s="107"/>
      <c r="G186" s="107"/>
      <c r="H186" s="107"/>
      <c r="I186" s="107"/>
      <c r="J186" s="107"/>
      <c r="K186" s="107"/>
      <c r="L186" s="107"/>
      <c r="M186" s="107"/>
      <c r="N186" s="107"/>
      <c r="O186" s="107"/>
    </row>
    <row r="187" spans="1:15" ht="14.25" hidden="1" customHeight="1" x14ac:dyDescent="0.25">
      <c r="A187" s="107"/>
      <c r="B187" s="107"/>
      <c r="C187" s="107"/>
      <c r="D187" s="107"/>
      <c r="E187" s="107"/>
      <c r="F187" s="107"/>
      <c r="G187" s="107"/>
      <c r="H187" s="107"/>
      <c r="I187" s="107"/>
      <c r="J187" s="107"/>
      <c r="K187" s="107"/>
      <c r="L187" s="107"/>
      <c r="M187" s="107"/>
      <c r="N187" s="107"/>
      <c r="O187" s="107"/>
    </row>
    <row r="188" spans="1:15" ht="14.25" hidden="1" customHeight="1" x14ac:dyDescent="0.25">
      <c r="A188" s="107"/>
      <c r="B188" s="107"/>
      <c r="C188" s="107"/>
      <c r="D188" s="107"/>
      <c r="E188" s="107"/>
      <c r="F188" s="107"/>
      <c r="G188" s="107"/>
      <c r="H188" s="107"/>
      <c r="I188" s="107"/>
      <c r="J188" s="107"/>
      <c r="K188" s="107"/>
      <c r="L188" s="107"/>
      <c r="M188" s="107"/>
      <c r="N188" s="107"/>
      <c r="O188" s="107"/>
    </row>
    <row r="189" spans="1:15" ht="14.25" hidden="1" customHeight="1" x14ac:dyDescent="0.25">
      <c r="A189" s="107"/>
      <c r="B189" s="107"/>
      <c r="C189" s="107"/>
      <c r="D189" s="107"/>
      <c r="E189" s="107"/>
      <c r="F189" s="107"/>
      <c r="G189" s="107"/>
      <c r="H189" s="107"/>
      <c r="I189" s="107"/>
      <c r="J189" s="107"/>
      <c r="K189" s="107"/>
      <c r="L189" s="107"/>
      <c r="M189" s="107"/>
      <c r="N189" s="107"/>
      <c r="O189" s="107"/>
    </row>
    <row r="190" spans="1:15" ht="14.25" hidden="1" customHeight="1" x14ac:dyDescent="0.25">
      <c r="A190" s="107"/>
      <c r="B190" s="107"/>
      <c r="C190" s="107"/>
      <c r="D190" s="107"/>
      <c r="E190" s="107"/>
      <c r="F190" s="107"/>
      <c r="G190" s="107"/>
      <c r="H190" s="107"/>
      <c r="I190" s="107"/>
      <c r="J190" s="107"/>
      <c r="K190" s="107"/>
      <c r="L190" s="107"/>
      <c r="M190" s="107"/>
      <c r="N190" s="107"/>
      <c r="O190" s="107"/>
    </row>
    <row r="191" spans="1:15" ht="14.25" hidden="1" customHeight="1" x14ac:dyDescent="0.25">
      <c r="A191" s="107"/>
      <c r="B191" s="107"/>
      <c r="C191" s="107"/>
      <c r="D191" s="107"/>
      <c r="E191" s="107"/>
      <c r="F191" s="107"/>
      <c r="G191" s="107"/>
      <c r="H191" s="107"/>
      <c r="I191" s="107"/>
      <c r="J191" s="107"/>
      <c r="K191" s="107"/>
      <c r="L191" s="107"/>
      <c r="M191" s="107"/>
      <c r="N191" s="107"/>
      <c r="O191" s="107"/>
    </row>
    <row r="192" spans="1:15" ht="14.25" hidden="1" customHeight="1" x14ac:dyDescent="0.25">
      <c r="A192" s="107"/>
      <c r="B192" s="107"/>
      <c r="C192" s="107"/>
      <c r="D192" s="107"/>
      <c r="E192" s="107"/>
      <c r="F192" s="107"/>
      <c r="G192" s="107"/>
      <c r="H192" s="107"/>
      <c r="I192" s="107"/>
      <c r="J192" s="107"/>
      <c r="K192" s="107"/>
      <c r="L192" s="107"/>
      <c r="M192" s="107"/>
      <c r="N192" s="107"/>
      <c r="O192" s="107"/>
    </row>
    <row r="193" spans="1:15" ht="14.25" hidden="1" customHeight="1" x14ac:dyDescent="0.25">
      <c r="A193" s="107"/>
      <c r="B193" s="107"/>
      <c r="C193" s="107"/>
      <c r="D193" s="107"/>
      <c r="E193" s="107"/>
      <c r="F193" s="107"/>
      <c r="G193" s="107"/>
      <c r="H193" s="107"/>
      <c r="I193" s="107"/>
      <c r="J193" s="107"/>
      <c r="K193" s="107"/>
      <c r="L193" s="107"/>
      <c r="M193" s="107"/>
      <c r="N193" s="107"/>
      <c r="O193" s="107"/>
    </row>
    <row r="194" spans="1:15" ht="14.25" hidden="1" customHeight="1" x14ac:dyDescent="0.25">
      <c r="A194" s="107"/>
      <c r="B194" s="107"/>
      <c r="C194" s="107"/>
      <c r="D194" s="107"/>
      <c r="E194" s="107"/>
      <c r="F194" s="107"/>
      <c r="G194" s="107"/>
      <c r="H194" s="107"/>
      <c r="I194" s="107"/>
      <c r="J194" s="107"/>
      <c r="K194" s="107"/>
      <c r="L194" s="107"/>
      <c r="M194" s="107"/>
      <c r="N194" s="107"/>
      <c r="O194" s="107"/>
    </row>
    <row r="195" spans="1:15" ht="14.25" hidden="1" customHeight="1" x14ac:dyDescent="0.25">
      <c r="A195" s="107"/>
      <c r="B195" s="107"/>
      <c r="C195" s="107"/>
      <c r="D195" s="107"/>
      <c r="E195" s="107"/>
      <c r="F195" s="107"/>
      <c r="G195" s="107"/>
      <c r="H195" s="107"/>
      <c r="I195" s="107"/>
      <c r="J195" s="107"/>
      <c r="K195" s="107"/>
      <c r="L195" s="107"/>
      <c r="M195" s="107"/>
      <c r="N195" s="107"/>
      <c r="O195" s="107"/>
    </row>
    <row r="196" spans="1:15" ht="14.25" hidden="1" customHeight="1" x14ac:dyDescent="0.25">
      <c r="A196" s="107"/>
      <c r="B196" s="107"/>
      <c r="C196" s="107"/>
      <c r="D196" s="107"/>
      <c r="E196" s="107"/>
      <c r="F196" s="107"/>
      <c r="G196" s="107"/>
      <c r="H196" s="107"/>
      <c r="I196" s="107"/>
      <c r="J196" s="107"/>
      <c r="K196" s="107"/>
      <c r="L196" s="107"/>
      <c r="M196" s="107"/>
      <c r="N196" s="107"/>
      <c r="O196" s="107"/>
    </row>
    <row r="197" spans="1:15" ht="14.25" hidden="1" customHeight="1" x14ac:dyDescent="0.25">
      <c r="A197" s="107"/>
      <c r="B197" s="107"/>
      <c r="C197" s="107"/>
      <c r="D197" s="107"/>
      <c r="E197" s="107"/>
      <c r="F197" s="107"/>
      <c r="G197" s="107"/>
      <c r="H197" s="107"/>
      <c r="I197" s="107"/>
      <c r="J197" s="107"/>
      <c r="K197" s="107"/>
      <c r="L197" s="107"/>
      <c r="M197" s="107"/>
      <c r="N197" s="107"/>
      <c r="O197" s="107"/>
    </row>
    <row r="198" spans="1:15" ht="14.25" hidden="1" customHeight="1" x14ac:dyDescent="0.25">
      <c r="A198" s="107"/>
      <c r="B198" s="107"/>
      <c r="C198" s="107"/>
      <c r="D198" s="107"/>
      <c r="E198" s="107"/>
      <c r="F198" s="107"/>
      <c r="G198" s="107"/>
      <c r="H198" s="107"/>
      <c r="I198" s="107"/>
      <c r="J198" s="107"/>
      <c r="K198" s="107"/>
      <c r="L198" s="107"/>
      <c r="M198" s="107"/>
      <c r="N198" s="107"/>
      <c r="O198" s="107"/>
    </row>
    <row r="199" spans="1:15" ht="14.25" hidden="1" customHeight="1" x14ac:dyDescent="0.25">
      <c r="A199" s="107"/>
      <c r="B199" s="107"/>
      <c r="C199" s="107"/>
      <c r="D199" s="107"/>
      <c r="E199" s="107"/>
      <c r="F199" s="107"/>
      <c r="G199" s="107"/>
      <c r="H199" s="107"/>
      <c r="I199" s="107"/>
      <c r="J199" s="107"/>
      <c r="K199" s="107"/>
      <c r="L199" s="107"/>
      <c r="M199" s="107"/>
      <c r="N199" s="107"/>
      <c r="O199" s="107"/>
    </row>
    <row r="200" spans="1:15" ht="14.25" hidden="1" customHeight="1" x14ac:dyDescent="0.25">
      <c r="A200" s="107"/>
      <c r="B200" s="107"/>
      <c r="C200" s="107"/>
      <c r="D200" s="107"/>
      <c r="E200" s="107"/>
      <c r="F200" s="107"/>
      <c r="G200" s="107"/>
      <c r="H200" s="107"/>
      <c r="I200" s="107"/>
      <c r="J200" s="107"/>
      <c r="K200" s="107"/>
      <c r="L200" s="107"/>
      <c r="M200" s="107"/>
      <c r="N200" s="107"/>
      <c r="O200" s="107"/>
    </row>
    <row r="201" spans="1:15" ht="14.25" hidden="1" customHeight="1" x14ac:dyDescent="0.25">
      <c r="A201" s="107"/>
      <c r="B201" s="107"/>
      <c r="C201" s="107"/>
      <c r="D201" s="107"/>
      <c r="E201" s="107"/>
      <c r="F201" s="107"/>
      <c r="G201" s="107"/>
      <c r="H201" s="107"/>
      <c r="I201" s="107"/>
      <c r="J201" s="107"/>
      <c r="K201" s="107"/>
      <c r="L201" s="107"/>
      <c r="M201" s="107"/>
      <c r="N201" s="107"/>
      <c r="O201" s="107"/>
    </row>
    <row r="202" spans="1:15" ht="14.25" hidden="1" customHeight="1" x14ac:dyDescent="0.25">
      <c r="A202" s="107"/>
      <c r="B202" s="107"/>
      <c r="C202" s="107"/>
      <c r="D202" s="107"/>
      <c r="E202" s="107"/>
      <c r="F202" s="107"/>
      <c r="G202" s="107"/>
      <c r="H202" s="107"/>
      <c r="I202" s="107"/>
      <c r="J202" s="107"/>
      <c r="K202" s="107"/>
      <c r="L202" s="107"/>
      <c r="M202" s="107"/>
      <c r="N202" s="107"/>
      <c r="O202" s="107"/>
    </row>
    <row r="203" spans="1:15" ht="14.25" hidden="1" customHeight="1" x14ac:dyDescent="0.25">
      <c r="A203" s="107"/>
      <c r="B203" s="107"/>
      <c r="C203" s="107"/>
      <c r="D203" s="107"/>
      <c r="E203" s="107"/>
      <c r="F203" s="107"/>
      <c r="G203" s="107"/>
      <c r="H203" s="107"/>
      <c r="I203" s="107"/>
      <c r="J203" s="107"/>
      <c r="K203" s="107"/>
      <c r="L203" s="107"/>
      <c r="M203" s="107"/>
      <c r="N203" s="107"/>
      <c r="O203" s="107"/>
    </row>
    <row r="204" spans="1:15" ht="14.25" hidden="1" customHeight="1" x14ac:dyDescent="0.25">
      <c r="A204" s="107"/>
      <c r="B204" s="107"/>
      <c r="C204" s="107"/>
      <c r="D204" s="107"/>
      <c r="E204" s="107"/>
      <c r="F204" s="107"/>
      <c r="G204" s="107"/>
      <c r="H204" s="107"/>
      <c r="I204" s="107"/>
      <c r="J204" s="107"/>
      <c r="K204" s="107"/>
      <c r="L204" s="107"/>
      <c r="M204" s="107"/>
      <c r="N204" s="107"/>
      <c r="O204" s="107"/>
    </row>
    <row r="205" spans="1:15" ht="14.25" hidden="1" customHeight="1" x14ac:dyDescent="0.25">
      <c r="A205" s="107"/>
      <c r="B205" s="107"/>
      <c r="C205" s="107"/>
      <c r="D205" s="107"/>
      <c r="E205" s="107"/>
      <c r="F205" s="107"/>
      <c r="G205" s="107"/>
      <c r="H205" s="107"/>
      <c r="I205" s="107"/>
      <c r="J205" s="107"/>
      <c r="K205" s="107"/>
      <c r="L205" s="107"/>
      <c r="M205" s="107"/>
      <c r="N205" s="107"/>
      <c r="O205" s="107"/>
    </row>
    <row r="206" spans="1:15" ht="14.25" hidden="1" customHeight="1" x14ac:dyDescent="0.25">
      <c r="A206" s="107"/>
      <c r="B206" s="107"/>
      <c r="C206" s="107"/>
      <c r="D206" s="107"/>
      <c r="E206" s="107"/>
      <c r="F206" s="107"/>
      <c r="G206" s="107"/>
      <c r="H206" s="107"/>
      <c r="I206" s="107"/>
      <c r="J206" s="107"/>
      <c r="K206" s="107"/>
      <c r="L206" s="107"/>
      <c r="M206" s="107"/>
      <c r="N206" s="107"/>
      <c r="O206" s="107"/>
    </row>
    <row r="207" spans="1:15" ht="14.25" hidden="1" customHeight="1" x14ac:dyDescent="0.25">
      <c r="A207" s="107"/>
      <c r="B207" s="107"/>
      <c r="C207" s="107"/>
      <c r="D207" s="107"/>
      <c r="E207" s="107"/>
      <c r="F207" s="107"/>
      <c r="G207" s="107"/>
      <c r="H207" s="107"/>
      <c r="I207" s="107"/>
      <c r="J207" s="107"/>
      <c r="K207" s="107"/>
      <c r="L207" s="107"/>
      <c r="M207" s="107"/>
      <c r="N207" s="107"/>
      <c r="O207" s="107"/>
    </row>
    <row r="208" spans="1:15" ht="14.25" hidden="1" customHeight="1" x14ac:dyDescent="0.25">
      <c r="A208" s="107"/>
      <c r="B208" s="107"/>
      <c r="C208" s="107"/>
      <c r="D208" s="107"/>
      <c r="E208" s="107"/>
      <c r="F208" s="107"/>
      <c r="G208" s="107"/>
      <c r="H208" s="107"/>
      <c r="I208" s="107"/>
      <c r="J208" s="107"/>
      <c r="K208" s="107"/>
      <c r="L208" s="107"/>
      <c r="M208" s="107"/>
      <c r="N208" s="107"/>
      <c r="O208" s="107"/>
    </row>
    <row r="209" spans="1:15" ht="14.25" hidden="1" customHeight="1" x14ac:dyDescent="0.25">
      <c r="A209" s="107"/>
      <c r="B209" s="107"/>
      <c r="C209" s="107"/>
      <c r="D209" s="107"/>
      <c r="E209" s="107"/>
      <c r="F209" s="107"/>
      <c r="G209" s="107"/>
      <c r="H209" s="107"/>
      <c r="I209" s="107"/>
      <c r="J209" s="107"/>
      <c r="K209" s="107"/>
      <c r="L209" s="107"/>
      <c r="M209" s="107"/>
      <c r="N209" s="107"/>
      <c r="O209" s="107"/>
    </row>
    <row r="210" spans="1:15" ht="14.25" hidden="1" customHeight="1" x14ac:dyDescent="0.25">
      <c r="A210" s="107"/>
      <c r="B210" s="107"/>
      <c r="C210" s="107"/>
      <c r="D210" s="107"/>
      <c r="E210" s="107"/>
      <c r="F210" s="107"/>
      <c r="G210" s="107"/>
      <c r="H210" s="107"/>
      <c r="I210" s="107"/>
      <c r="J210" s="107"/>
      <c r="K210" s="107"/>
      <c r="L210" s="107"/>
      <c r="M210" s="107"/>
      <c r="N210" s="107"/>
      <c r="O210" s="107"/>
    </row>
    <row r="211" spans="1:15" ht="14.25" hidden="1" customHeight="1" x14ac:dyDescent="0.25">
      <c r="A211" s="107"/>
      <c r="B211" s="107"/>
      <c r="C211" s="107"/>
      <c r="D211" s="107"/>
      <c r="E211" s="107"/>
      <c r="F211" s="107"/>
      <c r="G211" s="107"/>
      <c r="H211" s="107"/>
      <c r="I211" s="107"/>
      <c r="J211" s="107"/>
      <c r="K211" s="107"/>
      <c r="L211" s="107"/>
      <c r="M211" s="107"/>
      <c r="N211" s="107"/>
      <c r="O211" s="107"/>
    </row>
    <row r="212" spans="1:15" ht="14.25" hidden="1" customHeight="1" x14ac:dyDescent="0.25">
      <c r="A212" s="107"/>
      <c r="B212" s="107"/>
      <c r="C212" s="107"/>
      <c r="D212" s="107"/>
      <c r="E212" s="107"/>
      <c r="F212" s="107"/>
      <c r="G212" s="107"/>
      <c r="H212" s="107"/>
      <c r="I212" s="107"/>
      <c r="J212" s="107"/>
      <c r="K212" s="107"/>
      <c r="L212" s="107"/>
      <c r="M212" s="107"/>
      <c r="N212" s="107"/>
      <c r="O212" s="107"/>
    </row>
    <row r="213" spans="1:15" ht="14.25" hidden="1" customHeight="1" x14ac:dyDescent="0.25">
      <c r="A213" s="107"/>
      <c r="B213" s="107"/>
      <c r="C213" s="107"/>
      <c r="D213" s="107"/>
      <c r="E213" s="107"/>
      <c r="F213" s="107"/>
      <c r="G213" s="107"/>
      <c r="H213" s="107"/>
      <c r="I213" s="107"/>
      <c r="J213" s="107"/>
      <c r="K213" s="107"/>
      <c r="L213" s="107"/>
      <c r="M213" s="107"/>
      <c r="N213" s="107"/>
      <c r="O213" s="107"/>
    </row>
    <row r="214" spans="1:15" ht="14.25" hidden="1" customHeight="1" x14ac:dyDescent="0.25">
      <c r="A214" s="107"/>
      <c r="B214" s="107"/>
      <c r="C214" s="107"/>
      <c r="D214" s="107"/>
      <c r="E214" s="107"/>
      <c r="F214" s="107"/>
      <c r="G214" s="107"/>
      <c r="H214" s="107"/>
      <c r="I214" s="107"/>
      <c r="J214" s="107"/>
      <c r="K214" s="107"/>
      <c r="L214" s="107"/>
      <c r="M214" s="107"/>
      <c r="N214" s="107"/>
      <c r="O214" s="107"/>
    </row>
    <row r="215" spans="1:15" ht="14.25" hidden="1" customHeight="1" x14ac:dyDescent="0.25">
      <c r="A215" s="107"/>
      <c r="B215" s="107"/>
      <c r="C215" s="107"/>
      <c r="D215" s="107"/>
      <c r="E215" s="107"/>
      <c r="F215" s="107"/>
      <c r="G215" s="107"/>
      <c r="H215" s="107"/>
      <c r="I215" s="107"/>
      <c r="J215" s="107"/>
      <c r="K215" s="107"/>
      <c r="L215" s="107"/>
      <c r="M215" s="107"/>
      <c r="N215" s="107"/>
      <c r="O215" s="107"/>
    </row>
    <row r="216" spans="1:15" ht="14.25" hidden="1" customHeight="1" x14ac:dyDescent="0.25">
      <c r="A216" s="107"/>
      <c r="B216" s="107"/>
      <c r="C216" s="107"/>
      <c r="D216" s="107"/>
      <c r="E216" s="107"/>
      <c r="F216" s="107"/>
      <c r="G216" s="107"/>
      <c r="H216" s="107"/>
      <c r="I216" s="107"/>
      <c r="J216" s="107"/>
      <c r="K216" s="107"/>
      <c r="L216" s="107"/>
      <c r="M216" s="107"/>
      <c r="N216" s="107"/>
      <c r="O216" s="107"/>
    </row>
    <row r="217" spans="1:15" ht="14.25" hidden="1" customHeight="1" x14ac:dyDescent="0.25">
      <c r="A217" s="107"/>
      <c r="B217" s="107"/>
      <c r="C217" s="107"/>
      <c r="D217" s="107"/>
      <c r="E217" s="107"/>
      <c r="F217" s="107"/>
      <c r="G217" s="107"/>
      <c r="H217" s="107"/>
      <c r="I217" s="107"/>
      <c r="J217" s="107"/>
      <c r="K217" s="107"/>
      <c r="L217" s="107"/>
      <c r="M217" s="107"/>
      <c r="N217" s="107"/>
      <c r="O217" s="107"/>
    </row>
    <row r="218" spans="1:15" ht="14.25" hidden="1" customHeight="1" x14ac:dyDescent="0.25">
      <c r="A218" s="107"/>
      <c r="B218" s="107"/>
      <c r="C218" s="107"/>
      <c r="D218" s="107"/>
      <c r="E218" s="107"/>
      <c r="F218" s="107"/>
      <c r="G218" s="107"/>
      <c r="H218" s="107"/>
      <c r="I218" s="107"/>
      <c r="J218" s="107"/>
      <c r="K218" s="107"/>
      <c r="L218" s="107"/>
      <c r="M218" s="107"/>
      <c r="N218" s="107"/>
      <c r="O218" s="107"/>
    </row>
    <row r="219" spans="1:15" ht="14.25" hidden="1" customHeight="1" x14ac:dyDescent="0.25">
      <c r="A219" s="107"/>
      <c r="B219" s="107"/>
      <c r="C219" s="107"/>
      <c r="D219" s="107"/>
      <c r="E219" s="107"/>
      <c r="F219" s="107"/>
      <c r="G219" s="107"/>
      <c r="H219" s="107"/>
      <c r="I219" s="107"/>
      <c r="J219" s="107"/>
      <c r="K219" s="107"/>
      <c r="L219" s="107"/>
      <c r="M219" s="107"/>
      <c r="N219" s="107"/>
      <c r="O219" s="107"/>
    </row>
    <row r="220" spans="1:15" ht="14.25" hidden="1" customHeight="1" x14ac:dyDescent="0.25">
      <c r="A220" s="107"/>
      <c r="B220" s="107"/>
      <c r="C220" s="107"/>
      <c r="D220" s="107"/>
      <c r="E220" s="107"/>
      <c r="F220" s="107"/>
      <c r="G220" s="107"/>
      <c r="H220" s="107"/>
      <c r="I220" s="107"/>
      <c r="J220" s="107"/>
      <c r="K220" s="107"/>
      <c r="L220" s="107"/>
      <c r="M220" s="107"/>
      <c r="N220" s="107"/>
      <c r="O220" s="107"/>
    </row>
  </sheetData>
  <sheetProtection password="CEC6" sheet="1" objects="1" scenarios="1"/>
  <mergeCells count="4">
    <mergeCell ref="F6:F11"/>
    <mergeCell ref="G7:G11"/>
    <mergeCell ref="H7:H11"/>
    <mergeCell ref="E14:K14"/>
  </mergeCells>
  <conditionalFormatting sqref="G7:G11">
    <cfRule type="expression" dxfId="3" priority="2">
      <formula>$H$7&gt;$G$7</formula>
    </cfRule>
  </conditionalFormatting>
  <conditionalFormatting sqref="H7:H11">
    <cfRule type="expression" dxfId="2" priority="3">
      <formula>$H$7&lt;$G$7</formula>
    </cfRule>
  </conditionalFormatting>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U4"/>
  <sheetViews>
    <sheetView zoomScaleNormal="100" workbookViewId="0">
      <selection activeCell="G4" sqref="G4"/>
    </sheetView>
  </sheetViews>
  <sheetFormatPr defaultColWidth="0" defaultRowHeight="15.75" customHeight="1" zeroHeight="1" x14ac:dyDescent="0.2"/>
  <cols>
    <col min="1" max="92" width="17.5703125" customWidth="1"/>
    <col min="93" max="93" width="19.7109375" style="1" customWidth="1"/>
    <col min="94" max="98" width="19.7109375" style="110" customWidth="1"/>
    <col min="99" max="16384" width="17.5703125" style="1" hidden="1"/>
  </cols>
  <sheetData>
    <row r="1" spans="1:99" ht="84.75" customHeight="1" x14ac:dyDescent="0.25">
      <c r="A1" s="111" t="s">
        <v>182</v>
      </c>
      <c r="B1" s="111" t="s">
        <v>183</v>
      </c>
      <c r="C1" s="111" t="s">
        <v>184</v>
      </c>
      <c r="D1" s="111" t="s">
        <v>185</v>
      </c>
      <c r="E1" s="111" t="s">
        <v>186</v>
      </c>
      <c r="F1" s="111" t="s">
        <v>187</v>
      </c>
      <c r="G1" s="111" t="s">
        <v>188</v>
      </c>
      <c r="H1" s="112" t="s">
        <v>189</v>
      </c>
      <c r="I1" s="111" t="s">
        <v>190</v>
      </c>
      <c r="J1" s="111" t="s">
        <v>191</v>
      </c>
      <c r="K1" s="111" t="s">
        <v>192</v>
      </c>
      <c r="L1" s="111" t="s">
        <v>193</v>
      </c>
      <c r="M1" s="111" t="s">
        <v>194</v>
      </c>
      <c r="N1" s="112" t="s">
        <v>195</v>
      </c>
      <c r="O1" s="111" t="s">
        <v>196</v>
      </c>
      <c r="P1" s="112" t="s">
        <v>197</v>
      </c>
      <c r="Q1" s="111" t="s">
        <v>198</v>
      </c>
      <c r="R1" s="111" t="s">
        <v>199</v>
      </c>
      <c r="S1" s="111" t="s">
        <v>200</v>
      </c>
      <c r="T1" s="112" t="s">
        <v>201</v>
      </c>
      <c r="U1" s="112" t="s">
        <v>202</v>
      </c>
      <c r="V1" s="112" t="s">
        <v>203</v>
      </c>
      <c r="W1" s="111" t="s">
        <v>204</v>
      </c>
      <c r="X1" s="111" t="s">
        <v>205</v>
      </c>
      <c r="Y1" s="111" t="s">
        <v>206</v>
      </c>
      <c r="Z1" s="111" t="s">
        <v>207</v>
      </c>
      <c r="AA1" s="112" t="s">
        <v>208</v>
      </c>
      <c r="AB1" s="111" t="s">
        <v>209</v>
      </c>
      <c r="AC1" s="111" t="s">
        <v>210</v>
      </c>
      <c r="AD1" s="111" t="s">
        <v>211</v>
      </c>
      <c r="AE1" s="113" t="s">
        <v>212</v>
      </c>
      <c r="AF1" s="111" t="s">
        <v>213</v>
      </c>
      <c r="AG1" s="111" t="s">
        <v>214</v>
      </c>
      <c r="AH1" s="111" t="s">
        <v>215</v>
      </c>
      <c r="AI1" s="111" t="s">
        <v>216</v>
      </c>
      <c r="AJ1" s="111" t="s">
        <v>217</v>
      </c>
      <c r="AK1" s="111" t="s">
        <v>218</v>
      </c>
      <c r="AL1" s="111" t="s">
        <v>219</v>
      </c>
      <c r="AM1" s="111" t="s">
        <v>220</v>
      </c>
      <c r="AN1" s="111" t="s">
        <v>221</v>
      </c>
      <c r="AO1" s="111" t="s">
        <v>222</v>
      </c>
      <c r="AP1" s="111" t="s">
        <v>223</v>
      </c>
      <c r="AQ1" s="111" t="s">
        <v>224</v>
      </c>
      <c r="AR1" s="111" t="s">
        <v>225</v>
      </c>
      <c r="AS1" s="111" t="s">
        <v>226</v>
      </c>
      <c r="AT1" s="111" t="s">
        <v>227</v>
      </c>
      <c r="AU1" s="111" t="s">
        <v>228</v>
      </c>
      <c r="AV1" s="111" t="s">
        <v>229</v>
      </c>
      <c r="AW1" s="111" t="s">
        <v>230</v>
      </c>
      <c r="AX1" s="111" t="s">
        <v>231</v>
      </c>
      <c r="AY1" s="111" t="s">
        <v>232</v>
      </c>
      <c r="AZ1" s="111" t="s">
        <v>233</v>
      </c>
      <c r="BA1" s="111" t="s">
        <v>234</v>
      </c>
      <c r="BB1" s="111" t="s">
        <v>235</v>
      </c>
      <c r="BC1" s="111" t="s">
        <v>236</v>
      </c>
      <c r="BD1" s="111" t="s">
        <v>237</v>
      </c>
      <c r="BE1" s="111" t="s">
        <v>238</v>
      </c>
      <c r="BF1" s="111" t="s">
        <v>239</v>
      </c>
      <c r="BG1" s="111" t="s">
        <v>240</v>
      </c>
      <c r="BH1" s="111" t="s">
        <v>241</v>
      </c>
      <c r="BI1" s="111" t="s">
        <v>242</v>
      </c>
      <c r="BJ1" s="111" t="s">
        <v>243</v>
      </c>
      <c r="BK1" s="114" t="s">
        <v>244</v>
      </c>
      <c r="BL1" s="114" t="s">
        <v>245</v>
      </c>
      <c r="BM1" s="114" t="s">
        <v>246</v>
      </c>
      <c r="BN1" s="111" t="s">
        <v>247</v>
      </c>
      <c r="BO1" s="111" t="s">
        <v>248</v>
      </c>
      <c r="BP1" s="112" t="s">
        <v>249</v>
      </c>
      <c r="BQ1" s="111" t="s">
        <v>250</v>
      </c>
      <c r="BR1" s="111" t="s">
        <v>251</v>
      </c>
      <c r="BS1" s="111" t="s">
        <v>252</v>
      </c>
      <c r="BT1" s="111" t="s">
        <v>253</v>
      </c>
      <c r="BU1" s="111" t="s">
        <v>254</v>
      </c>
      <c r="BV1" s="111" t="s">
        <v>255</v>
      </c>
      <c r="BW1" s="111" t="s">
        <v>256</v>
      </c>
      <c r="BX1" s="111" t="s">
        <v>257</v>
      </c>
      <c r="BY1" s="111" t="s">
        <v>258</v>
      </c>
      <c r="BZ1" s="111" t="s">
        <v>259</v>
      </c>
      <c r="CA1" s="111" t="s">
        <v>260</v>
      </c>
      <c r="CB1" s="111" t="s">
        <v>261</v>
      </c>
      <c r="CC1" s="111" t="s">
        <v>262</v>
      </c>
      <c r="CD1" s="111" t="s">
        <v>263</v>
      </c>
      <c r="CE1" s="111" t="s">
        <v>264</v>
      </c>
      <c r="CF1" s="111" t="s">
        <v>265</v>
      </c>
      <c r="CG1" s="111" t="s">
        <v>266</v>
      </c>
      <c r="CH1" s="111" t="s">
        <v>267</v>
      </c>
      <c r="CI1" s="111" t="s">
        <v>268</v>
      </c>
      <c r="CJ1" s="111" t="s">
        <v>269</v>
      </c>
      <c r="CK1" s="111" t="s">
        <v>270</v>
      </c>
      <c r="CL1" s="111" t="s">
        <v>271</v>
      </c>
      <c r="CM1" s="115" t="s">
        <v>272</v>
      </c>
      <c r="CN1" s="115" t="s">
        <v>273</v>
      </c>
      <c r="CO1" s="116" t="s">
        <v>274</v>
      </c>
      <c r="CP1" s="112" t="s">
        <v>275</v>
      </c>
      <c r="CQ1" s="112" t="s">
        <v>276</v>
      </c>
      <c r="CR1" s="112" t="s">
        <v>277</v>
      </c>
      <c r="CS1" s="112" t="s">
        <v>278</v>
      </c>
      <c r="CT1" s="112" t="s">
        <v>279</v>
      </c>
      <c r="CU1" s="117"/>
    </row>
    <row r="2" spans="1:99" ht="14.25" customHeight="1" x14ac:dyDescent="0.25">
      <c r="A2" s="118">
        <v>330</v>
      </c>
      <c r="B2" s="119" t="s">
        <v>280</v>
      </c>
      <c r="C2" s="119">
        <v>331</v>
      </c>
      <c r="D2" s="119">
        <v>332</v>
      </c>
      <c r="E2" s="119">
        <v>333</v>
      </c>
      <c r="F2" s="119">
        <v>334</v>
      </c>
      <c r="G2" s="119">
        <v>334</v>
      </c>
      <c r="H2" s="119">
        <v>338</v>
      </c>
      <c r="I2" s="119">
        <v>339</v>
      </c>
      <c r="J2" s="119" t="s">
        <v>280</v>
      </c>
      <c r="K2" s="119">
        <v>349</v>
      </c>
      <c r="L2" s="119">
        <v>350</v>
      </c>
      <c r="M2" s="119">
        <v>348</v>
      </c>
      <c r="N2" s="119">
        <v>351</v>
      </c>
      <c r="O2" s="119">
        <v>352</v>
      </c>
      <c r="P2" s="119">
        <v>355</v>
      </c>
      <c r="Q2" s="119" t="s">
        <v>280</v>
      </c>
      <c r="R2" s="119" t="s">
        <v>280</v>
      </c>
      <c r="S2" s="119" t="s">
        <v>280</v>
      </c>
      <c r="T2" s="119">
        <v>365</v>
      </c>
      <c r="U2" s="119">
        <v>366</v>
      </c>
      <c r="V2" s="119">
        <v>367</v>
      </c>
      <c r="W2" s="119">
        <v>368</v>
      </c>
      <c r="X2" s="119">
        <v>370</v>
      </c>
      <c r="Y2" s="119">
        <v>371</v>
      </c>
      <c r="Z2" s="119">
        <v>372</v>
      </c>
      <c r="AA2" s="119">
        <v>373</v>
      </c>
      <c r="AB2" s="119">
        <v>374</v>
      </c>
      <c r="AC2" s="119">
        <v>375</v>
      </c>
      <c r="AD2" s="119">
        <v>376</v>
      </c>
      <c r="AE2" s="120">
        <v>377</v>
      </c>
      <c r="AF2" s="119">
        <v>345</v>
      </c>
      <c r="AG2" s="119">
        <v>345</v>
      </c>
      <c r="AH2" s="119">
        <v>345</v>
      </c>
      <c r="AI2" s="119" t="s">
        <v>280</v>
      </c>
      <c r="AJ2" s="119">
        <v>345</v>
      </c>
      <c r="AK2" s="119" t="s">
        <v>280</v>
      </c>
      <c r="AL2" s="119">
        <v>345</v>
      </c>
      <c r="AM2" s="119" t="s">
        <v>280</v>
      </c>
      <c r="AN2" s="119">
        <v>345</v>
      </c>
      <c r="AO2" s="119" t="s">
        <v>280</v>
      </c>
      <c r="AP2" s="119">
        <v>353</v>
      </c>
      <c r="AQ2" s="119">
        <v>353</v>
      </c>
      <c r="AR2" s="119">
        <v>353</v>
      </c>
      <c r="AS2" s="119">
        <v>353</v>
      </c>
      <c r="AT2" s="119">
        <v>353</v>
      </c>
      <c r="AU2" s="119">
        <v>353</v>
      </c>
      <c r="AV2" s="119">
        <v>353</v>
      </c>
      <c r="AW2" s="119">
        <v>353</v>
      </c>
      <c r="AX2" s="119">
        <v>353</v>
      </c>
      <c r="AY2" s="119" t="s">
        <v>280</v>
      </c>
      <c r="AZ2" s="119" t="s">
        <v>280</v>
      </c>
      <c r="BA2" s="119" t="s">
        <v>280</v>
      </c>
      <c r="BB2" s="119" t="s">
        <v>280</v>
      </c>
      <c r="BC2" s="119" t="s">
        <v>280</v>
      </c>
      <c r="BD2" s="119" t="s">
        <v>280</v>
      </c>
      <c r="BE2" s="119" t="s">
        <v>280</v>
      </c>
      <c r="BF2" s="119" t="s">
        <v>280</v>
      </c>
      <c r="BG2" s="119">
        <v>335</v>
      </c>
      <c r="BH2" s="119">
        <v>336</v>
      </c>
      <c r="BI2" s="119">
        <v>337</v>
      </c>
      <c r="BJ2" s="119">
        <v>340</v>
      </c>
      <c r="BK2" s="119">
        <v>341</v>
      </c>
      <c r="BL2" s="119">
        <v>342</v>
      </c>
      <c r="BM2" s="119">
        <v>343</v>
      </c>
      <c r="BN2" s="119">
        <v>344</v>
      </c>
      <c r="BO2" s="119">
        <v>346</v>
      </c>
      <c r="BP2" s="119">
        <v>347</v>
      </c>
      <c r="BQ2" s="119">
        <v>354</v>
      </c>
      <c r="BR2" s="119" t="s">
        <v>280</v>
      </c>
      <c r="BS2" s="119">
        <v>356</v>
      </c>
      <c r="BT2" s="119" t="s">
        <v>280</v>
      </c>
      <c r="BU2" s="119">
        <v>357</v>
      </c>
      <c r="BV2" s="119" t="s">
        <v>280</v>
      </c>
      <c r="BW2" s="119">
        <v>358</v>
      </c>
      <c r="BX2" s="119" t="s">
        <v>280</v>
      </c>
      <c r="BY2" s="119">
        <v>359</v>
      </c>
      <c r="BZ2" s="119" t="s">
        <v>280</v>
      </c>
      <c r="CA2" s="119">
        <v>360</v>
      </c>
      <c r="CB2" s="119" t="s">
        <v>280</v>
      </c>
      <c r="CC2" s="119">
        <v>361</v>
      </c>
      <c r="CD2" s="119" t="s">
        <v>280</v>
      </c>
      <c r="CE2" s="119">
        <v>362</v>
      </c>
      <c r="CF2" s="119" t="s">
        <v>280</v>
      </c>
      <c r="CG2" s="119" t="s">
        <v>280</v>
      </c>
      <c r="CH2" s="119">
        <v>363</v>
      </c>
      <c r="CI2" s="119" t="s">
        <v>280</v>
      </c>
      <c r="CJ2" s="119" t="s">
        <v>280</v>
      </c>
      <c r="CK2" s="119">
        <v>364</v>
      </c>
      <c r="CL2" s="119">
        <v>369</v>
      </c>
      <c r="CM2" s="119" t="s">
        <v>280</v>
      </c>
      <c r="CN2" s="119" t="s">
        <v>280</v>
      </c>
      <c r="CO2" s="121" t="s">
        <v>281</v>
      </c>
      <c r="CP2" s="122" t="s">
        <v>282</v>
      </c>
      <c r="CQ2" s="122" t="s">
        <v>283</v>
      </c>
      <c r="CR2" s="122" t="s">
        <v>284</v>
      </c>
      <c r="CS2" s="122" t="s">
        <v>285</v>
      </c>
      <c r="CT2" s="122" t="s">
        <v>286</v>
      </c>
      <c r="CU2" s="117" t="s">
        <v>287</v>
      </c>
    </row>
    <row r="3" spans="1:99" ht="14.25" customHeight="1" x14ac:dyDescent="0.25">
      <c r="A3" s="119">
        <v>1</v>
      </c>
      <c r="B3" s="119">
        <v>2</v>
      </c>
      <c r="C3" s="119">
        <v>3</v>
      </c>
      <c r="D3" s="119">
        <v>4</v>
      </c>
      <c r="E3" s="119">
        <v>5</v>
      </c>
      <c r="F3" s="119">
        <v>6</v>
      </c>
      <c r="G3" s="119">
        <v>7</v>
      </c>
      <c r="H3" s="119">
        <v>8</v>
      </c>
      <c r="I3" s="119">
        <v>9</v>
      </c>
      <c r="J3" s="119">
        <v>10</v>
      </c>
      <c r="K3" s="119">
        <v>11</v>
      </c>
      <c r="L3" s="119">
        <v>12</v>
      </c>
      <c r="M3" s="119">
        <v>13</v>
      </c>
      <c r="N3" s="119">
        <v>14</v>
      </c>
      <c r="O3" s="119">
        <v>15</v>
      </c>
      <c r="P3" s="119">
        <v>16</v>
      </c>
      <c r="Q3" s="119">
        <v>17</v>
      </c>
      <c r="R3" s="119">
        <v>18</v>
      </c>
      <c r="S3" s="119">
        <v>19</v>
      </c>
      <c r="T3" s="119">
        <v>20</v>
      </c>
      <c r="U3" s="119">
        <v>21</v>
      </c>
      <c r="V3" s="119">
        <v>22</v>
      </c>
      <c r="W3" s="119">
        <v>23</v>
      </c>
      <c r="X3" s="119">
        <v>24</v>
      </c>
      <c r="Y3" s="119">
        <v>25</v>
      </c>
      <c r="Z3" s="119">
        <v>26</v>
      </c>
      <c r="AA3" s="119">
        <v>27</v>
      </c>
      <c r="AB3" s="119">
        <v>28</v>
      </c>
      <c r="AC3" s="119">
        <v>29</v>
      </c>
      <c r="AD3" s="119">
        <v>30</v>
      </c>
      <c r="AE3" s="120">
        <v>31</v>
      </c>
      <c r="AF3" s="119">
        <v>32</v>
      </c>
      <c r="AG3" s="119">
        <v>33</v>
      </c>
      <c r="AH3" s="119">
        <v>34</v>
      </c>
      <c r="AI3" s="119">
        <v>35</v>
      </c>
      <c r="AJ3" s="119">
        <v>36</v>
      </c>
      <c r="AK3" s="119">
        <v>37</v>
      </c>
      <c r="AL3" s="119">
        <v>38</v>
      </c>
      <c r="AM3" s="119">
        <v>39</v>
      </c>
      <c r="AN3" s="119">
        <v>40</v>
      </c>
      <c r="AO3" s="119">
        <v>41</v>
      </c>
      <c r="AP3" s="119">
        <v>42</v>
      </c>
      <c r="AQ3" s="119">
        <v>43</v>
      </c>
      <c r="AR3" s="119">
        <v>44</v>
      </c>
      <c r="AS3" s="119">
        <v>45</v>
      </c>
      <c r="AT3" s="119">
        <v>46</v>
      </c>
      <c r="AU3" s="119">
        <v>47</v>
      </c>
      <c r="AV3" s="119">
        <v>48</v>
      </c>
      <c r="AW3" s="119">
        <v>49</v>
      </c>
      <c r="AX3" s="119">
        <v>50</v>
      </c>
      <c r="AY3" s="119">
        <v>51</v>
      </c>
      <c r="AZ3" s="119">
        <v>52</v>
      </c>
      <c r="BA3" s="119">
        <v>53</v>
      </c>
      <c r="BB3" s="119">
        <v>54</v>
      </c>
      <c r="BC3" s="119">
        <v>55</v>
      </c>
      <c r="BD3" s="119">
        <v>56</v>
      </c>
      <c r="BE3" s="119">
        <v>57</v>
      </c>
      <c r="BF3" s="119">
        <v>58</v>
      </c>
      <c r="BG3" s="119">
        <v>59</v>
      </c>
      <c r="BH3" s="119">
        <v>60</v>
      </c>
      <c r="BI3" s="119">
        <v>61</v>
      </c>
      <c r="BJ3" s="119">
        <v>62</v>
      </c>
      <c r="BK3" s="119">
        <v>63</v>
      </c>
      <c r="BL3" s="119">
        <v>64</v>
      </c>
      <c r="BM3" s="119">
        <v>65</v>
      </c>
      <c r="BN3" s="119">
        <v>66</v>
      </c>
      <c r="BO3" s="119">
        <v>67</v>
      </c>
      <c r="BP3" s="119">
        <v>68</v>
      </c>
      <c r="BQ3" s="119">
        <v>69</v>
      </c>
      <c r="BR3" s="119">
        <v>70</v>
      </c>
      <c r="BS3" s="119">
        <v>71</v>
      </c>
      <c r="BT3" s="119">
        <v>72</v>
      </c>
      <c r="BU3" s="119">
        <v>73</v>
      </c>
      <c r="BV3" s="119">
        <v>74</v>
      </c>
      <c r="BW3" s="119">
        <v>75</v>
      </c>
      <c r="BX3" s="119">
        <v>76</v>
      </c>
      <c r="BY3" s="119">
        <v>77</v>
      </c>
      <c r="BZ3" s="119">
        <v>78</v>
      </c>
      <c r="CA3" s="119">
        <v>79</v>
      </c>
      <c r="CB3" s="119">
        <v>80</v>
      </c>
      <c r="CC3" s="119">
        <v>81</v>
      </c>
      <c r="CD3" s="119">
        <v>82</v>
      </c>
      <c r="CE3" s="119">
        <v>83</v>
      </c>
      <c r="CF3" s="119">
        <v>84</v>
      </c>
      <c r="CG3" s="119">
        <v>85</v>
      </c>
      <c r="CH3" s="119">
        <v>86</v>
      </c>
      <c r="CI3" s="119">
        <v>87</v>
      </c>
      <c r="CJ3" s="119">
        <v>88</v>
      </c>
      <c r="CK3" s="119">
        <v>89</v>
      </c>
      <c r="CL3" s="119">
        <v>90</v>
      </c>
      <c r="CM3" s="119">
        <v>91</v>
      </c>
      <c r="CN3" s="119">
        <v>92</v>
      </c>
      <c r="CO3" s="123">
        <v>93</v>
      </c>
      <c r="CP3" s="124">
        <v>94</v>
      </c>
      <c r="CQ3" s="125">
        <v>95</v>
      </c>
      <c r="CR3" s="126">
        <v>96</v>
      </c>
      <c r="CS3" s="127">
        <v>97</v>
      </c>
      <c r="CT3" s="126">
        <v>98</v>
      </c>
      <c r="CU3" s="117" t="s">
        <v>287</v>
      </c>
    </row>
    <row r="4" spans="1:99" ht="28.5" customHeight="1" x14ac:dyDescent="0.25">
      <c r="A4" s="128">
        <v>1</v>
      </c>
      <c r="B4" s="128"/>
      <c r="C4" s="129" t="str">
        <f>'Statement_OLD Regime'!C5</f>
        <v>PAN (PLS Fill)</v>
      </c>
      <c r="D4" s="130"/>
      <c r="E4" s="130"/>
      <c r="F4" s="131">
        <v>46113</v>
      </c>
      <c r="G4" s="132">
        <v>46477</v>
      </c>
      <c r="H4" s="133">
        <f>SUM(BG4:BI4)</f>
        <v>0</v>
      </c>
      <c r="I4" s="130">
        <v>0</v>
      </c>
      <c r="J4" s="133">
        <f>H4+I4</f>
        <v>0</v>
      </c>
      <c r="K4" s="130">
        <v>0</v>
      </c>
      <c r="L4" s="134">
        <f>IF(CO4="NO",0,'Statement_OLD Regime'!J26)</f>
        <v>0</v>
      </c>
      <c r="M4" s="135">
        <f>IF(CO4="NO",'Statement_New Regime'!J23,'Statement_OLD Regime'!J24)</f>
        <v>0</v>
      </c>
      <c r="N4" s="133">
        <f>H4+I4-(K4+L4+M4+BP4)</f>
        <v>0</v>
      </c>
      <c r="O4" s="134">
        <f>IF(CO4="NO",'Statement_New Regime'!J27,'Statement_OLD Regime'!J32)</f>
        <v>0</v>
      </c>
      <c r="P4" s="133">
        <f>N4+O4+BQ4</f>
        <v>0</v>
      </c>
      <c r="Q4" s="136"/>
      <c r="R4" s="136"/>
      <c r="S4" s="130">
        <v>0</v>
      </c>
      <c r="T4" s="134">
        <f>CN4</f>
        <v>0</v>
      </c>
      <c r="U4" s="133">
        <f>SUM(Q4:S4)+BS4+BU4+BW4+BY4+CA4+CC4+CE4+CH4+CK4+T4</f>
        <v>0</v>
      </c>
      <c r="V4" s="133">
        <f>P4-U4</f>
        <v>0</v>
      </c>
      <c r="W4" s="135" t="str">
        <f>IF(CO4="NO",'Statement_New Regime'!J35,'Statement_OLD Regime'!J68)</f>
        <v xml:space="preserve">0 </v>
      </c>
      <c r="X4" s="135">
        <f>IF(CO4="NO",'Statement_New Regime'!J40,'Statement_OLD Regime'!J71)</f>
        <v>0</v>
      </c>
      <c r="Y4" s="135">
        <f>IF(CO4="NO",'Statement_New Regime'!J41,'Statement_OLD Regime'!J72)</f>
        <v>0</v>
      </c>
      <c r="Z4" s="135">
        <f>IF(CO4="NO",'Statement_New Regime'!J43,'Statement_OLD Regime'!J74)</f>
        <v>0</v>
      </c>
      <c r="AA4" s="133">
        <f>ROUND(W4+X4+Y4-Z4-CL4,0)</f>
        <v>0</v>
      </c>
      <c r="AB4" s="135">
        <f>IF(CO4="NO",'Statement_New Regime'!J45,'Statement_OLD Regime'!J76)</f>
        <v>0</v>
      </c>
      <c r="AC4" s="135">
        <f>IF(CO4="NO",'Statement_New Regime'!J46,'Statement_OLD Regime'!J77)</f>
        <v>0</v>
      </c>
      <c r="AD4" s="133">
        <f>AB4+AC4+BE4</f>
        <v>0</v>
      </c>
      <c r="AE4" s="137">
        <f>AA4-AD4</f>
        <v>0</v>
      </c>
      <c r="AF4" s="138" t="s">
        <v>288</v>
      </c>
      <c r="AG4" s="138" t="s">
        <v>288</v>
      </c>
      <c r="AH4" s="138" t="s">
        <v>289</v>
      </c>
      <c r="AI4" s="139"/>
      <c r="AJ4" s="138" t="s">
        <v>289</v>
      </c>
      <c r="AK4" s="139"/>
      <c r="AL4" s="138" t="s">
        <v>289</v>
      </c>
      <c r="AM4" s="139"/>
      <c r="AN4" s="138" t="s">
        <v>289</v>
      </c>
      <c r="AO4" s="139"/>
      <c r="AP4" s="138" t="s">
        <v>288</v>
      </c>
      <c r="AQ4" s="138" t="s">
        <v>289</v>
      </c>
      <c r="AR4" s="139"/>
      <c r="AS4" s="138" t="s">
        <v>289</v>
      </c>
      <c r="AT4" s="139"/>
      <c r="AU4" s="138" t="s">
        <v>289</v>
      </c>
      <c r="AV4" s="139"/>
      <c r="AW4" s="138" t="s">
        <v>289</v>
      </c>
      <c r="AX4" s="139"/>
      <c r="AY4" s="138" t="s">
        <v>288</v>
      </c>
      <c r="AZ4" s="139"/>
      <c r="BA4" s="139"/>
      <c r="BB4" s="139"/>
      <c r="BC4" s="139"/>
      <c r="BD4" s="139"/>
      <c r="BE4" s="139"/>
      <c r="BF4" s="139"/>
      <c r="BG4" s="135">
        <f>IF(CO4="NO",'Statement_New Regime'!J22,'Statement_OLD Regime'!J23)-I4</f>
        <v>0</v>
      </c>
      <c r="BH4" s="130">
        <v>0</v>
      </c>
      <c r="BI4" s="130">
        <v>0</v>
      </c>
      <c r="BJ4" s="130">
        <v>0</v>
      </c>
      <c r="BK4" s="130">
        <v>0</v>
      </c>
      <c r="BL4" s="130">
        <v>0</v>
      </c>
      <c r="BM4" s="130">
        <v>0</v>
      </c>
      <c r="BN4" s="134">
        <f>IF(CO4="NO",0,'Statement_OLD Regime'!J27)</f>
        <v>0</v>
      </c>
      <c r="BO4" s="134">
        <f>IF(CO4="NO",'Statement_New Regime'!J21-BK4-BL4-BM4,'Statement_OLD Regime'!J22-BJ4-BK4-BL4-BM4)</f>
        <v>0</v>
      </c>
      <c r="BP4" s="128">
        <f>SUM(BJ4:BO4)+CP4</f>
        <v>0</v>
      </c>
      <c r="BQ4" s="134">
        <f>IF(CO4="NO",SUM('Statement_New Regime'!J24:J26,'Statement_New Regime'!J28),'Statement_OLD Regime'!J38)</f>
        <v>0</v>
      </c>
      <c r="BR4" s="135">
        <f>IF(CO4="NO",0,'Statement_OLD Regime'!I53)</f>
        <v>0</v>
      </c>
      <c r="BS4" s="135">
        <f>IF(CO4="NO",0,MIN(BR4,150000)-BW4)</f>
        <v>0</v>
      </c>
      <c r="BT4" s="135">
        <f>IF(CO4="NO",0,'Statement_OLD Regime'!I51)</f>
        <v>0</v>
      </c>
      <c r="BU4" s="135">
        <f>IF(CO4="NO",0,'Statement_OLD Regime'!J51)</f>
        <v>0</v>
      </c>
      <c r="BV4" s="135">
        <f>IF(CO4="NO",0,'Statement_OLD Regime'!I50)</f>
        <v>0</v>
      </c>
      <c r="BW4" s="135">
        <f>IF(CO4="NO",0,'Statement_OLD Regime'!J50)</f>
        <v>0</v>
      </c>
      <c r="BX4" s="135">
        <f>IF(CO4="NO",0,'Statement_OLD Regime'!I64)</f>
        <v>0</v>
      </c>
      <c r="BY4" s="135">
        <f>IF(CO4="NO",0,MIN(BX4,50000))</f>
        <v>0</v>
      </c>
      <c r="BZ4" s="135">
        <f>IF(CO4="NO",'Statement_New Regime'!I32,'Statement_OLD Regime'!I54)</f>
        <v>0</v>
      </c>
      <c r="CA4" s="135">
        <f>IF(CO4="NO",'Statement_New Regime'!J32,'Statement_OLD Regime'!J54)</f>
        <v>0</v>
      </c>
      <c r="CB4" s="134">
        <f>IF(CO4="NO",0,'Statement_OLD Regime'!H55+'Statement_OLD Regime'!I55)</f>
        <v>0</v>
      </c>
      <c r="CC4" s="135">
        <f>IF(CO4="NO",0,'Statement_OLD Regime'!J55)</f>
        <v>0</v>
      </c>
      <c r="CD4" s="135">
        <f>IF(CO4="NO",0,'Statement_OLD Regime'!I58)</f>
        <v>0</v>
      </c>
      <c r="CE4" s="135">
        <f>IF(CO4="NO",0,'Statement_OLD Regime'!J58)</f>
        <v>0</v>
      </c>
      <c r="CF4" s="135">
        <f>IF(CO4="NO",0,'Statement_OLD Regime'!I60)</f>
        <v>0</v>
      </c>
      <c r="CG4" s="135">
        <f>IF(CO4="NO",0,'Statement_OLD Regime'!J60)</f>
        <v>0</v>
      </c>
      <c r="CH4" s="140">
        <f>CG4</f>
        <v>0</v>
      </c>
      <c r="CI4" s="135">
        <f>IF(CO4="NO",0,'Statement_OLD Regime'!I63)</f>
        <v>0</v>
      </c>
      <c r="CJ4" s="135">
        <f>IF(CO4="NO",0,'Statement_OLD Regime'!J63)</f>
        <v>0</v>
      </c>
      <c r="CK4" s="141">
        <f>CJ4</f>
        <v>0</v>
      </c>
      <c r="CL4" s="135" t="str">
        <f>IF(CO4="NO",'Statement_New Regime'!J36,'Statement_OLD Regime'!J69)</f>
        <v xml:space="preserve">0 </v>
      </c>
      <c r="CM4" s="134">
        <f>IF(CO4="NO",0,'Statement_OLD Regime'!I56+'Statement_OLD Regime'!I57+'Statement_OLD Regime'!I61+'Statement_OLD Regime'!I62)</f>
        <v>0</v>
      </c>
      <c r="CN4" s="134">
        <f>IF(CU4="NO",0,'Statement_OLD Regime'!J56+'Statement_OLD Regime'!J57+'Statement_OLD Regime'!J61+'Statement_OLD Regime'!J62)</f>
        <v>0</v>
      </c>
      <c r="CO4" s="142" t="s">
        <v>287</v>
      </c>
      <c r="CP4" s="143"/>
      <c r="CQ4" s="143"/>
      <c r="CR4" s="143"/>
      <c r="CS4" s="143"/>
      <c r="CT4" s="143"/>
      <c r="CU4" s="144"/>
    </row>
  </sheetData>
  <sheetProtection password="CEC6" sheet="1" objects="1" scenarios="1"/>
  <conditionalFormatting sqref="AE4">
    <cfRule type="cellIs" dxfId="1" priority="2" operator="greaterThan">
      <formula>0</formula>
    </cfRule>
  </conditionalFormatting>
  <conditionalFormatting sqref="AE4">
    <cfRule type="cellIs" dxfId="0" priority="3" operator="greaterThan">
      <formula>0</formula>
    </cfRule>
  </conditionalFormatting>
  <dataValidations count="1">
    <dataValidation type="list" allowBlank="1" sqref="CO4" xr:uid="{00000000-0002-0000-0500-000000000000}">
      <formula1>"YES,NO"</formula1>
      <formula2>0</formula2>
    </dataValidation>
  </dataValidation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4"/>
  <sheetViews>
    <sheetView showGridLines="0" zoomScaleNormal="100" workbookViewId="0">
      <selection activeCell="E25" sqref="E25:F26"/>
    </sheetView>
  </sheetViews>
  <sheetFormatPr defaultColWidth="0" defaultRowHeight="15.75" customHeight="1" zeroHeight="1" x14ac:dyDescent="0.2"/>
  <cols>
    <col min="1" max="1" width="20.140625" style="1" customWidth="1"/>
    <col min="2" max="2" width="15.28515625" style="1" customWidth="1"/>
    <col min="3" max="3" width="14.7109375" style="1" customWidth="1"/>
    <col min="4" max="4" width="17.7109375" style="1" customWidth="1"/>
    <col min="5" max="5" width="15.28515625" style="1" customWidth="1"/>
    <col min="6" max="6" width="21.7109375" style="1" customWidth="1"/>
    <col min="7" max="7" width="16.28515625" style="1" customWidth="1"/>
    <col min="8" max="8" width="31.42578125" style="1" customWidth="1"/>
    <col min="9" max="9" width="17.28515625" style="1" customWidth="1"/>
    <col min="10" max="16384" width="12.7109375" style="1" hidden="1"/>
  </cols>
  <sheetData>
    <row r="1" spans="1:9" ht="14.25" customHeight="1" x14ac:dyDescent="0.25">
      <c r="A1" s="243" t="s">
        <v>290</v>
      </c>
      <c r="B1" s="243"/>
      <c r="C1" s="243"/>
      <c r="D1" s="243"/>
      <c r="E1" s="243"/>
      <c r="F1" s="243"/>
      <c r="G1" s="243"/>
      <c r="H1" s="144"/>
      <c r="I1" s="144"/>
    </row>
    <row r="2" spans="1:9" ht="14.25" customHeight="1" x14ac:dyDescent="0.2">
      <c r="A2" s="244" t="s">
        <v>291</v>
      </c>
      <c r="B2" s="244"/>
      <c r="C2" s="244"/>
      <c r="D2" s="244"/>
      <c r="E2" s="244"/>
      <c r="F2" s="244"/>
      <c r="G2" s="244"/>
      <c r="H2" s="145" t="s">
        <v>180</v>
      </c>
      <c r="I2" s="145"/>
    </row>
    <row r="3" spans="1:9" ht="12.75" customHeight="1" x14ac:dyDescent="0.2">
      <c r="A3" s="245" t="s">
        <v>292</v>
      </c>
      <c r="B3" s="245"/>
      <c r="C3" s="245"/>
      <c r="D3" s="245"/>
      <c r="E3" s="245"/>
      <c r="F3" s="245"/>
      <c r="G3" s="245"/>
      <c r="H3" s="145" t="s">
        <v>293</v>
      </c>
      <c r="I3" s="145"/>
    </row>
    <row r="4" spans="1:9" ht="27.75" customHeight="1" x14ac:dyDescent="0.25">
      <c r="A4" s="146"/>
      <c r="B4" s="146"/>
      <c r="C4" s="146"/>
      <c r="D4" s="146"/>
      <c r="E4" s="146"/>
      <c r="F4" s="147" t="s">
        <v>294</v>
      </c>
      <c r="G4" s="148" t="s">
        <v>180</v>
      </c>
      <c r="H4" s="149" t="s">
        <v>295</v>
      </c>
      <c r="I4" s="150"/>
    </row>
    <row r="5" spans="1:9" ht="32.85" customHeight="1" x14ac:dyDescent="0.25">
      <c r="A5" s="151" t="s">
        <v>296</v>
      </c>
      <c r="B5" s="246" t="s">
        <v>297</v>
      </c>
      <c r="C5" s="246"/>
      <c r="D5" s="246"/>
      <c r="E5" s="246"/>
      <c r="F5" s="246"/>
      <c r="G5" s="152" t="s">
        <v>298</v>
      </c>
      <c r="H5" s="153" t="s">
        <v>347</v>
      </c>
      <c r="I5" s="150"/>
    </row>
    <row r="6" spans="1:9" ht="41.85" customHeight="1" x14ac:dyDescent="0.2">
      <c r="A6" s="154">
        <v>1</v>
      </c>
      <c r="B6" s="247" t="s">
        <v>299</v>
      </c>
      <c r="C6" s="247"/>
      <c r="D6" s="247"/>
      <c r="E6" s="247"/>
      <c r="F6" s="247"/>
      <c r="G6" s="155">
        <f>IF(G4="Old Regime",'OLD No Arrear'!J66,'NEW No Arrear'!J33)</f>
        <v>0</v>
      </c>
      <c r="H6" s="156" t="s">
        <v>300</v>
      </c>
      <c r="I6" s="157"/>
    </row>
    <row r="7" spans="1:9" ht="30.6" customHeight="1" x14ac:dyDescent="0.2">
      <c r="A7" s="158" t="s">
        <v>301</v>
      </c>
      <c r="B7" s="248" t="s">
        <v>302</v>
      </c>
      <c r="C7" s="248"/>
      <c r="D7" s="248"/>
      <c r="E7" s="248"/>
      <c r="F7" s="248"/>
      <c r="G7" s="159">
        <f>SUM('Salary Details'!K21:K26)</f>
        <v>0</v>
      </c>
      <c r="H7" s="156" t="s">
        <v>303</v>
      </c>
      <c r="I7" s="157"/>
    </row>
    <row r="8" spans="1:9" ht="30" customHeight="1" x14ac:dyDescent="0.2">
      <c r="A8" s="158">
        <v>3</v>
      </c>
      <c r="B8" s="248" t="s">
        <v>304</v>
      </c>
      <c r="C8" s="248"/>
      <c r="D8" s="248"/>
      <c r="E8" s="248"/>
      <c r="F8" s="248"/>
      <c r="G8" s="159">
        <f>ROUND((G6+G7),0)</f>
        <v>0</v>
      </c>
      <c r="H8" s="156" t="s">
        <v>305</v>
      </c>
      <c r="I8" s="157"/>
    </row>
    <row r="9" spans="1:9" ht="27" customHeight="1" x14ac:dyDescent="0.2">
      <c r="A9" s="158">
        <v>4</v>
      </c>
      <c r="B9" s="248" t="s">
        <v>306</v>
      </c>
      <c r="C9" s="248"/>
      <c r="D9" s="248"/>
      <c r="E9" s="248"/>
      <c r="F9" s="248"/>
      <c r="G9" s="155">
        <f>IF(G4="Old Regime",'Statement_OLD Regime'!J73,'Statement_New Regime'!J42)</f>
        <v>0</v>
      </c>
      <c r="H9" s="156" t="s">
        <v>307</v>
      </c>
      <c r="I9" s="157"/>
    </row>
    <row r="10" spans="1:9" ht="30.75" customHeight="1" x14ac:dyDescent="0.2">
      <c r="A10" s="158">
        <v>5</v>
      </c>
      <c r="B10" s="248" t="s">
        <v>308</v>
      </c>
      <c r="C10" s="248"/>
      <c r="D10" s="248"/>
      <c r="E10" s="248"/>
      <c r="F10" s="248"/>
      <c r="G10" s="155">
        <f>IF(G4="Old Regime",'OLD No Arrear'!J73,'NEW No Arrear'!J42)</f>
        <v>0</v>
      </c>
      <c r="H10" s="156" t="s">
        <v>309</v>
      </c>
      <c r="I10" s="157"/>
    </row>
    <row r="11" spans="1:9" ht="18.75" customHeight="1" x14ac:dyDescent="0.2">
      <c r="A11" s="158">
        <v>6</v>
      </c>
      <c r="B11" s="248" t="s">
        <v>310</v>
      </c>
      <c r="C11" s="248"/>
      <c r="D11" s="248"/>
      <c r="E11" s="248"/>
      <c r="F11" s="248"/>
      <c r="G11" s="159">
        <f>G9-G10</f>
        <v>0</v>
      </c>
      <c r="H11" s="156" t="s">
        <v>311</v>
      </c>
      <c r="I11" s="157"/>
    </row>
    <row r="12" spans="1:9" ht="21" customHeight="1" x14ac:dyDescent="0.2">
      <c r="A12" s="158">
        <v>7</v>
      </c>
      <c r="B12" s="248" t="s">
        <v>312</v>
      </c>
      <c r="C12" s="248"/>
      <c r="D12" s="248"/>
      <c r="E12" s="248"/>
      <c r="F12" s="248"/>
      <c r="G12" s="160">
        <f>G32</f>
        <v>0</v>
      </c>
      <c r="H12" s="156" t="s">
        <v>313</v>
      </c>
      <c r="I12" s="157"/>
    </row>
    <row r="13" spans="1:9" ht="33" customHeight="1" x14ac:dyDescent="0.2">
      <c r="A13" s="158">
        <v>8</v>
      </c>
      <c r="B13" s="248" t="s">
        <v>314</v>
      </c>
      <c r="C13" s="248"/>
      <c r="D13" s="248"/>
      <c r="E13" s="248"/>
      <c r="F13" s="248"/>
      <c r="G13" s="159">
        <f>G11-G12</f>
        <v>0</v>
      </c>
      <c r="H13" s="156" t="s">
        <v>315</v>
      </c>
      <c r="I13" s="157"/>
    </row>
    <row r="14" spans="1:9" ht="14.25" customHeight="1" x14ac:dyDescent="0.25">
      <c r="A14" s="144"/>
      <c r="B14" s="144"/>
      <c r="C14" s="144"/>
      <c r="D14" s="144"/>
      <c r="E14" s="144"/>
      <c r="F14" s="144"/>
      <c r="G14" s="144"/>
      <c r="H14" s="161" t="s">
        <v>316</v>
      </c>
      <c r="I14" s="161"/>
    </row>
    <row r="15" spans="1:9" ht="14.25" customHeight="1" x14ac:dyDescent="0.25">
      <c r="A15" s="144"/>
      <c r="B15" s="144"/>
      <c r="C15" s="144"/>
      <c r="D15" s="144"/>
      <c r="E15" s="144"/>
      <c r="F15" s="162"/>
      <c r="G15" s="162"/>
      <c r="H15" s="161" t="s">
        <v>287</v>
      </c>
      <c r="I15" s="161"/>
    </row>
    <row r="16" spans="1:9" ht="14.25" customHeight="1" x14ac:dyDescent="0.25">
      <c r="A16" s="144"/>
      <c r="B16" s="144"/>
      <c r="C16" s="144"/>
      <c r="D16" s="144"/>
      <c r="E16" s="144"/>
      <c r="F16" s="163"/>
      <c r="G16" s="163"/>
      <c r="H16" s="144"/>
      <c r="I16" s="163"/>
    </row>
    <row r="17" spans="1:9" ht="14.25" customHeight="1" x14ac:dyDescent="0.25">
      <c r="A17" s="144"/>
      <c r="B17" s="144"/>
      <c r="C17" s="144"/>
      <c r="D17" s="144"/>
      <c r="E17" s="144"/>
      <c r="F17" s="144"/>
      <c r="G17" s="144"/>
      <c r="H17" s="144"/>
      <c r="I17" s="144"/>
    </row>
    <row r="18" spans="1:9" ht="14.25" customHeight="1" x14ac:dyDescent="0.25">
      <c r="A18" s="144"/>
      <c r="B18" s="250" t="s">
        <v>317</v>
      </c>
      <c r="C18" s="250"/>
      <c r="D18" s="250"/>
      <c r="E18" s="250"/>
      <c r="F18" s="250"/>
      <c r="G18" s="144"/>
      <c r="H18" s="144"/>
      <c r="I18" s="144"/>
    </row>
    <row r="19" spans="1:9" ht="14.25" customHeight="1" x14ac:dyDescent="0.25">
      <c r="A19" s="144"/>
      <c r="B19" s="144"/>
      <c r="C19" s="144"/>
      <c r="D19" s="144"/>
      <c r="E19" s="144"/>
      <c r="F19" s="144"/>
      <c r="G19" s="144"/>
      <c r="H19" s="144"/>
      <c r="I19" s="144"/>
    </row>
    <row r="20" spans="1:9" ht="14.25" customHeight="1" x14ac:dyDescent="0.25">
      <c r="A20" s="144"/>
      <c r="B20" s="144"/>
      <c r="C20" s="144"/>
      <c r="D20" s="144"/>
      <c r="E20" s="144"/>
      <c r="F20" s="144"/>
      <c r="G20" s="144"/>
      <c r="H20" s="144"/>
      <c r="I20" s="144"/>
    </row>
    <row r="21" spans="1:9" ht="15.75" customHeight="1" x14ac:dyDescent="0.25">
      <c r="A21" s="251" t="s">
        <v>318</v>
      </c>
      <c r="B21" s="251"/>
      <c r="C21" s="251"/>
      <c r="D21" s="251"/>
      <c r="E21" s="251"/>
      <c r="F21" s="251"/>
      <c r="G21" s="251"/>
      <c r="H21" s="144"/>
      <c r="I21" s="144"/>
    </row>
    <row r="22" spans="1:9" ht="14.25" customHeight="1" x14ac:dyDescent="0.25">
      <c r="A22" s="244" t="s">
        <v>319</v>
      </c>
      <c r="B22" s="244"/>
      <c r="C22" s="244"/>
      <c r="D22" s="244"/>
      <c r="E22" s="244"/>
      <c r="F22" s="244"/>
      <c r="G22" s="244"/>
      <c r="H22" s="164"/>
      <c r="I22" s="144"/>
    </row>
    <row r="23" spans="1:9" s="169" customFormat="1" ht="136.5" customHeight="1" x14ac:dyDescent="0.2">
      <c r="A23" s="165" t="s">
        <v>320</v>
      </c>
      <c r="B23" s="165" t="s">
        <v>321</v>
      </c>
      <c r="C23" s="165" t="s">
        <v>322</v>
      </c>
      <c r="D23" s="165" t="s">
        <v>323</v>
      </c>
      <c r="E23" s="165" t="s">
        <v>324</v>
      </c>
      <c r="F23" s="166" t="s">
        <v>325</v>
      </c>
      <c r="G23" s="166" t="s">
        <v>326</v>
      </c>
      <c r="H23" s="167" t="s">
        <v>327</v>
      </c>
      <c r="I23" s="168"/>
    </row>
    <row r="24" spans="1:9" s="169" customFormat="1" ht="20.25" customHeight="1" x14ac:dyDescent="0.25">
      <c r="A24" s="170" t="s">
        <v>328</v>
      </c>
      <c r="B24" s="171" t="s">
        <v>329</v>
      </c>
      <c r="C24" s="171" t="s">
        <v>330</v>
      </c>
      <c r="D24" s="171" t="s">
        <v>331</v>
      </c>
      <c r="E24" s="171" t="s">
        <v>332</v>
      </c>
      <c r="F24" s="170" t="s">
        <v>333</v>
      </c>
      <c r="G24" s="172" t="s">
        <v>334</v>
      </c>
      <c r="H24" s="173"/>
      <c r="I24" s="164"/>
    </row>
    <row r="25" spans="1:9" s="169" customFormat="1" ht="30" customHeight="1" x14ac:dyDescent="0.2">
      <c r="A25" s="166" t="s">
        <v>335</v>
      </c>
      <c r="B25" s="174"/>
      <c r="C25" s="175">
        <f>'Salary Details'!K26</f>
        <v>0</v>
      </c>
      <c r="D25" s="176">
        <f t="shared" ref="D25:D31" si="0">B25+C25</f>
        <v>0</v>
      </c>
      <c r="E25" s="177"/>
      <c r="F25" s="178"/>
      <c r="G25" s="179">
        <f t="shared" ref="G25:G31" si="1">F25-E25</f>
        <v>0</v>
      </c>
      <c r="H25" s="249" t="s">
        <v>342</v>
      </c>
      <c r="I25" s="180"/>
    </row>
    <row r="26" spans="1:9" s="169" customFormat="1" ht="30" customHeight="1" x14ac:dyDescent="0.2">
      <c r="A26" s="181" t="s">
        <v>336</v>
      </c>
      <c r="B26" s="174"/>
      <c r="C26" s="175">
        <f>'Salary Details'!K25</f>
        <v>0</v>
      </c>
      <c r="D26" s="176">
        <f t="shared" si="0"/>
        <v>0</v>
      </c>
      <c r="E26" s="177"/>
      <c r="F26" s="178"/>
      <c r="G26" s="179">
        <f t="shared" si="1"/>
        <v>0</v>
      </c>
      <c r="H26" s="249"/>
      <c r="I26" s="180"/>
    </row>
    <row r="27" spans="1:9" s="169" customFormat="1" ht="30" customHeight="1" x14ac:dyDescent="0.2">
      <c r="A27" s="166" t="s">
        <v>337</v>
      </c>
      <c r="B27" s="174"/>
      <c r="C27" s="175">
        <f>'Salary Details'!K24</f>
        <v>0</v>
      </c>
      <c r="D27" s="176">
        <f t="shared" si="0"/>
        <v>0</v>
      </c>
      <c r="E27" s="177"/>
      <c r="F27" s="178"/>
      <c r="G27" s="179">
        <f t="shared" si="1"/>
        <v>0</v>
      </c>
      <c r="H27" s="249"/>
      <c r="I27" s="180"/>
    </row>
    <row r="28" spans="1:9" s="169" customFormat="1" ht="30" customHeight="1" x14ac:dyDescent="0.2">
      <c r="A28" s="182" t="s">
        <v>338</v>
      </c>
      <c r="B28" s="174"/>
      <c r="C28" s="175">
        <f>'Salary Details'!K23</f>
        <v>0</v>
      </c>
      <c r="D28" s="176">
        <f t="shared" si="0"/>
        <v>0</v>
      </c>
      <c r="E28" s="177"/>
      <c r="F28" s="178"/>
      <c r="G28" s="179">
        <f t="shared" si="1"/>
        <v>0</v>
      </c>
      <c r="H28" s="249"/>
      <c r="I28" s="180"/>
    </row>
    <row r="29" spans="1:9" s="169" customFormat="1" ht="30" customHeight="1" thickTop="1" thickBot="1" x14ac:dyDescent="0.25">
      <c r="A29" s="166" t="s">
        <v>339</v>
      </c>
      <c r="B29" s="174"/>
      <c r="C29" s="175">
        <f>'Salary Details'!K22</f>
        <v>0</v>
      </c>
      <c r="D29" s="176">
        <f t="shared" si="0"/>
        <v>0</v>
      </c>
      <c r="E29" s="177"/>
      <c r="F29" s="178"/>
      <c r="G29" s="179">
        <f t="shared" si="1"/>
        <v>0</v>
      </c>
      <c r="H29" s="249"/>
      <c r="I29" s="180"/>
    </row>
    <row r="30" spans="1:9" s="169" customFormat="1" ht="30" customHeight="1" thickTop="1" thickBot="1" x14ac:dyDescent="0.25">
      <c r="A30" s="166" t="s">
        <v>340</v>
      </c>
      <c r="B30" s="174"/>
      <c r="C30" s="175">
        <f>'Salary Details'!K20</f>
        <v>0</v>
      </c>
      <c r="D30" s="176">
        <f t="shared" ref="D30" si="2">B30+C30</f>
        <v>0</v>
      </c>
      <c r="E30" s="177"/>
      <c r="F30" s="178"/>
      <c r="G30" s="179">
        <f t="shared" ref="G30" si="3">F30-E30</f>
        <v>0</v>
      </c>
      <c r="H30" s="249"/>
      <c r="I30" s="180"/>
    </row>
    <row r="31" spans="1:9" ht="30" customHeight="1" thickTop="1" thickBot="1" x14ac:dyDescent="0.25">
      <c r="A31" s="166" t="s">
        <v>348</v>
      </c>
      <c r="B31" s="174"/>
      <c r="C31" s="175">
        <f>'Salary Details'!K21</f>
        <v>0</v>
      </c>
      <c r="D31" s="176">
        <f t="shared" si="0"/>
        <v>0</v>
      </c>
      <c r="E31" s="177"/>
      <c r="F31" s="178"/>
      <c r="G31" s="179">
        <f t="shared" si="1"/>
        <v>0</v>
      </c>
      <c r="H31" s="249"/>
      <c r="I31" s="180"/>
    </row>
    <row r="32" spans="1:9" ht="30" customHeight="1" x14ac:dyDescent="0.2">
      <c r="A32" s="181" t="s">
        <v>16</v>
      </c>
      <c r="B32" s="183">
        <f t="shared" ref="B32:G32" si="4">SUM(B25:B31)</f>
        <v>0</v>
      </c>
      <c r="C32" s="183">
        <f t="shared" si="4"/>
        <v>0</v>
      </c>
      <c r="D32" s="183">
        <f t="shared" si="4"/>
        <v>0</v>
      </c>
      <c r="E32" s="183">
        <f t="shared" si="4"/>
        <v>0</v>
      </c>
      <c r="F32" s="183">
        <f t="shared" si="4"/>
        <v>0</v>
      </c>
      <c r="G32" s="183">
        <f t="shared" si="4"/>
        <v>0</v>
      </c>
      <c r="H32" s="249"/>
      <c r="I32" s="184"/>
    </row>
    <row r="33" spans="1:9" ht="14.25" customHeight="1" x14ac:dyDescent="0.25">
      <c r="A33" s="144"/>
      <c r="B33" s="144"/>
      <c r="C33" s="144"/>
      <c r="D33" s="144"/>
      <c r="E33" s="144"/>
      <c r="F33" s="144"/>
      <c r="G33" s="144"/>
      <c r="H33" s="144"/>
      <c r="I33" s="144"/>
    </row>
    <row r="34" spans="1:9" ht="14.25" hidden="1" customHeight="1" x14ac:dyDescent="0.25">
      <c r="A34" s="144"/>
      <c r="B34" s="144"/>
      <c r="C34" s="144"/>
      <c r="D34" s="144"/>
      <c r="E34" s="144"/>
      <c r="F34" s="144"/>
      <c r="G34" s="144"/>
      <c r="H34" s="144"/>
      <c r="I34" s="144"/>
    </row>
  </sheetData>
  <sheetProtection algorithmName="SHA-512" hashValue="FamE7VppdEDNJK5r8CpiKrKXDcwl80knJXYvO1PqKKTEo797jlthEzTW5yVuW7zrYFOcgNk+CS8Wr9mx5p2Fiw==" saltValue="husB0rWAeEVV+heiCgC2/A==" spinCount="100000" sheet="1" objects="1" scenarios="1"/>
  <mergeCells count="16">
    <mergeCell ref="H25:H32"/>
    <mergeCell ref="B12:F12"/>
    <mergeCell ref="B13:F13"/>
    <mergeCell ref="B18:F18"/>
    <mergeCell ref="A21:G21"/>
    <mergeCell ref="A22:G22"/>
    <mergeCell ref="B7:F7"/>
    <mergeCell ref="B8:F8"/>
    <mergeCell ref="B9:F9"/>
    <mergeCell ref="B10:F10"/>
    <mergeCell ref="B11:F11"/>
    <mergeCell ref="A1:G1"/>
    <mergeCell ref="A2:G2"/>
    <mergeCell ref="A3:G3"/>
    <mergeCell ref="B5:F5"/>
    <mergeCell ref="B6:F6"/>
  </mergeCells>
  <dataValidations count="1">
    <dataValidation type="list" allowBlank="1" showErrorMessage="1" sqref="G4" xr:uid="{00000000-0002-0000-0600-000000000000}">
      <formula1>$H$2:$H$3</formula1>
      <formula2>0</formula2>
    </dataValidation>
  </dataValidations>
  <hyperlinks>
    <hyperlink ref="H23" r:id="rId1" xr:uid="{00000000-0004-0000-0600-000000000000}"/>
  </hyperlinks>
  <pageMargins left="0.7" right="0.7" top="0.75" bottom="0.75" header="0.511811023622047" footer="0.511811023622047"/>
  <pageSetup paperSize="9" orientation="landscape" horizontalDpi="300" verticalDpi="300"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4"/>
  <sheetViews>
    <sheetView showGridLines="0" topLeftCell="A65" zoomScale="145" zoomScaleNormal="145" workbookViewId="0">
      <selection activeCell="J73" sqref="J73"/>
    </sheetView>
  </sheetViews>
  <sheetFormatPr defaultColWidth="0" defaultRowHeight="15.75" customHeight="1" zeroHeight="1" x14ac:dyDescent="0.2"/>
  <cols>
    <col min="1" max="1" width="2.7109375" style="26" customWidth="1"/>
    <col min="2" max="2" width="2.28515625" style="26" customWidth="1"/>
    <col min="3" max="3" width="6.85546875" style="26" customWidth="1"/>
    <col min="4" max="4" width="10.7109375" style="26" customWidth="1"/>
    <col min="5" max="5" width="9.140625" style="26" customWidth="1"/>
    <col min="6" max="6" width="7.28515625" style="26" customWidth="1"/>
    <col min="7" max="7" width="16.42578125" style="26" customWidth="1"/>
    <col min="8" max="8" width="7.85546875" style="26" customWidth="1"/>
    <col min="9" max="9" width="11.85546875" style="26" customWidth="1"/>
    <col min="10" max="10" width="11.7109375" style="26" customWidth="1"/>
    <col min="11" max="11" width="7.7109375" style="26" customWidth="1"/>
    <col min="12" max="12" width="7.7109375" style="26" hidden="1" customWidth="1"/>
    <col min="13" max="16384" width="12.7109375" style="26" hidden="1"/>
  </cols>
  <sheetData>
    <row r="1" spans="1:12" ht="15" customHeight="1" x14ac:dyDescent="0.2">
      <c r="A1" s="27"/>
      <c r="B1" s="28"/>
      <c r="C1" s="196" t="s">
        <v>44</v>
      </c>
      <c r="D1" s="196"/>
      <c r="E1" s="196"/>
      <c r="F1" s="196"/>
      <c r="G1" s="196"/>
      <c r="H1" s="196"/>
      <c r="I1" s="196"/>
      <c r="J1" s="197" t="s">
        <v>45</v>
      </c>
      <c r="K1" s="29"/>
      <c r="L1" s="29"/>
    </row>
    <row r="2" spans="1:12" ht="15" customHeight="1" x14ac:dyDescent="0.2">
      <c r="A2" s="30"/>
      <c r="B2" s="31"/>
      <c r="C2" s="198" t="s">
        <v>46</v>
      </c>
      <c r="D2" s="198"/>
      <c r="E2" s="198"/>
      <c r="F2" s="198"/>
      <c r="G2" s="198"/>
      <c r="H2" s="198"/>
      <c r="I2" s="198"/>
      <c r="J2" s="197"/>
      <c r="K2" s="29"/>
      <c r="L2" s="29"/>
    </row>
    <row r="3" spans="1:12" ht="39" customHeight="1" x14ac:dyDescent="0.2">
      <c r="A3" s="199" t="s">
        <v>47</v>
      </c>
      <c r="B3" s="199"/>
      <c r="C3" s="199"/>
      <c r="D3" s="199"/>
      <c r="E3" s="200" t="str">
        <f>Home!B13</f>
        <v>Name, Designation &amp; Official Address ( Pls Fill)</v>
      </c>
      <c r="F3" s="200"/>
      <c r="G3" s="200"/>
      <c r="H3" s="200"/>
      <c r="I3" s="200"/>
      <c r="J3" s="200"/>
      <c r="K3" s="29"/>
      <c r="L3" s="29"/>
    </row>
    <row r="4" spans="1:12" ht="30" customHeight="1" x14ac:dyDescent="0.2">
      <c r="A4" s="201" t="s">
        <v>48</v>
      </c>
      <c r="B4" s="201"/>
      <c r="C4" s="201"/>
      <c r="D4" s="201"/>
      <c r="E4" s="202" t="str">
        <f>Home!J13</f>
        <v>Name &amp; Residential Address (Pls Fill)</v>
      </c>
      <c r="F4" s="202"/>
      <c r="G4" s="202"/>
      <c r="H4" s="202"/>
      <c r="I4" s="202"/>
      <c r="J4" s="202"/>
      <c r="K4" s="29"/>
      <c r="L4" s="29"/>
    </row>
    <row r="5" spans="1:12" ht="15" customHeight="1" x14ac:dyDescent="0.2">
      <c r="A5" s="203" t="s">
        <v>49</v>
      </c>
      <c r="B5" s="203"/>
      <c r="C5" s="204" t="str">
        <f>Home!G15</f>
        <v>PAN (PLS Fill)</v>
      </c>
      <c r="D5" s="204"/>
      <c r="E5" s="32" t="s">
        <v>50</v>
      </c>
      <c r="F5" s="205"/>
      <c r="G5" s="205"/>
      <c r="H5" s="32" t="s">
        <v>51</v>
      </c>
      <c r="I5" s="206"/>
      <c r="J5" s="206"/>
      <c r="K5" s="29"/>
      <c r="L5" s="29"/>
    </row>
    <row r="6" spans="1:12" ht="15" customHeight="1" x14ac:dyDescent="0.2">
      <c r="A6" s="33">
        <v>1</v>
      </c>
      <c r="B6" s="33" t="s">
        <v>52</v>
      </c>
      <c r="C6" s="201" t="s">
        <v>53</v>
      </c>
      <c r="D6" s="201"/>
      <c r="E6" s="201"/>
      <c r="F6" s="201"/>
      <c r="G6" s="201"/>
      <c r="H6" s="34"/>
      <c r="I6" s="35" t="s">
        <v>54</v>
      </c>
      <c r="J6" s="35" t="s">
        <v>54</v>
      </c>
      <c r="K6" s="29"/>
      <c r="L6" s="29"/>
    </row>
    <row r="7" spans="1:12" ht="15" customHeight="1" x14ac:dyDescent="0.2">
      <c r="A7" s="33"/>
      <c r="B7" s="33">
        <v>1</v>
      </c>
      <c r="C7" s="207" t="s">
        <v>55</v>
      </c>
      <c r="D7" s="207"/>
      <c r="E7" s="36">
        <v>2025</v>
      </c>
      <c r="F7" s="37">
        <f>'Salary Details'!K5</f>
        <v>0</v>
      </c>
      <c r="G7" s="38" t="s">
        <v>56</v>
      </c>
      <c r="H7" s="36">
        <f>E7</f>
        <v>2025</v>
      </c>
      <c r="I7" s="39">
        <f>'Salary Details'!K11</f>
        <v>0</v>
      </c>
      <c r="J7" s="40"/>
      <c r="K7" s="29"/>
      <c r="L7" s="29"/>
    </row>
    <row r="8" spans="1:12" ht="14.25" customHeight="1" x14ac:dyDescent="0.2">
      <c r="A8" s="33"/>
      <c r="B8" s="33">
        <v>2</v>
      </c>
      <c r="C8" s="207" t="s">
        <v>57</v>
      </c>
      <c r="D8" s="207"/>
      <c r="E8" s="36">
        <f>E7</f>
        <v>2025</v>
      </c>
      <c r="F8" s="37">
        <f>'Salary Details'!K6</f>
        <v>0</v>
      </c>
      <c r="G8" s="38" t="s">
        <v>58</v>
      </c>
      <c r="H8" s="36">
        <f>E8</f>
        <v>2025</v>
      </c>
      <c r="I8" s="39">
        <f>'Salary Details'!K12</f>
        <v>0</v>
      </c>
      <c r="J8" s="40"/>
      <c r="K8" s="29"/>
      <c r="L8" s="29"/>
    </row>
    <row r="9" spans="1:12" ht="15" customHeight="1" x14ac:dyDescent="0.2">
      <c r="A9" s="33"/>
      <c r="B9" s="33">
        <v>3</v>
      </c>
      <c r="C9" s="207" t="s">
        <v>59</v>
      </c>
      <c r="D9" s="207"/>
      <c r="E9" s="36">
        <f>E8</f>
        <v>2025</v>
      </c>
      <c r="F9" s="37">
        <f>'Salary Details'!K7</f>
        <v>0</v>
      </c>
      <c r="G9" s="38" t="s">
        <v>60</v>
      </c>
      <c r="H9" s="36">
        <f>E9</f>
        <v>2025</v>
      </c>
      <c r="I9" s="39">
        <f>'Salary Details'!K13</f>
        <v>0</v>
      </c>
      <c r="J9" s="40"/>
      <c r="K9" s="29"/>
      <c r="L9" s="29"/>
    </row>
    <row r="10" spans="1:12" ht="15" customHeight="1" x14ac:dyDescent="0.2">
      <c r="A10" s="33"/>
      <c r="B10" s="33">
        <v>4</v>
      </c>
      <c r="C10" s="207" t="s">
        <v>61</v>
      </c>
      <c r="D10" s="207"/>
      <c r="E10" s="36">
        <f>E9</f>
        <v>2025</v>
      </c>
      <c r="F10" s="37">
        <f>'Salary Details'!K8</f>
        <v>0</v>
      </c>
      <c r="G10" s="38" t="s">
        <v>62</v>
      </c>
      <c r="H10" s="36">
        <f>E10</f>
        <v>2025</v>
      </c>
      <c r="I10" s="39">
        <f>'Salary Details'!K14</f>
        <v>0</v>
      </c>
      <c r="J10" s="40"/>
      <c r="K10" s="29"/>
      <c r="L10" s="29"/>
    </row>
    <row r="11" spans="1:12" ht="15.75" customHeight="1" x14ac:dyDescent="0.2">
      <c r="A11" s="33"/>
      <c r="B11" s="33">
        <v>5</v>
      </c>
      <c r="C11" s="208" t="s">
        <v>63</v>
      </c>
      <c r="D11" s="208"/>
      <c r="E11" s="36">
        <f>E10</f>
        <v>2025</v>
      </c>
      <c r="F11" s="37">
        <f>'Salary Details'!K9</f>
        <v>0</v>
      </c>
      <c r="G11" s="38" t="s">
        <v>64</v>
      </c>
      <c r="H11" s="36">
        <f>E7+1</f>
        <v>2026</v>
      </c>
      <c r="I11" s="39">
        <f>'Salary Details'!K15</f>
        <v>0</v>
      </c>
      <c r="J11" s="40"/>
      <c r="K11" s="29"/>
      <c r="L11" s="29"/>
    </row>
    <row r="12" spans="1:12" ht="15.75" customHeight="1" x14ac:dyDescent="0.2">
      <c r="A12" s="33"/>
      <c r="B12" s="33">
        <v>6</v>
      </c>
      <c r="C12" s="208" t="s">
        <v>65</v>
      </c>
      <c r="D12" s="208"/>
      <c r="E12" s="36">
        <f>E11</f>
        <v>2025</v>
      </c>
      <c r="F12" s="37">
        <f>'Salary Details'!K10</f>
        <v>0</v>
      </c>
      <c r="G12" s="38" t="s">
        <v>66</v>
      </c>
      <c r="H12" s="36">
        <f>H11</f>
        <v>2026</v>
      </c>
      <c r="I12" s="39">
        <f>'Salary Details'!K16</f>
        <v>0</v>
      </c>
      <c r="J12" s="40"/>
      <c r="K12" s="29"/>
      <c r="L12" s="29"/>
    </row>
    <row r="13" spans="1:12" ht="15.75" customHeight="1" x14ac:dyDescent="0.2">
      <c r="A13" s="33"/>
      <c r="B13" s="33"/>
      <c r="C13" s="207" t="s">
        <v>67</v>
      </c>
      <c r="D13" s="207"/>
      <c r="E13" s="207"/>
      <c r="F13" s="207"/>
      <c r="G13" s="207"/>
      <c r="H13" s="207"/>
      <c r="I13" s="41">
        <f>SUM(F7:F12)+SUM(I7:I12)</f>
        <v>0</v>
      </c>
      <c r="J13" s="42">
        <f t="shared" ref="J13:J19" si="0">I13</f>
        <v>0</v>
      </c>
      <c r="K13" s="29"/>
      <c r="L13" s="29"/>
    </row>
    <row r="14" spans="1:12" ht="15.75" customHeight="1" x14ac:dyDescent="0.2">
      <c r="A14" s="33"/>
      <c r="B14" s="33" t="s">
        <v>68</v>
      </c>
      <c r="C14" s="209" t="s">
        <v>69</v>
      </c>
      <c r="D14" s="209"/>
      <c r="E14" s="209"/>
      <c r="F14" s="209"/>
      <c r="G14" s="209"/>
      <c r="H14" s="209"/>
      <c r="I14" s="41">
        <f>'Salary Details'!K17</f>
        <v>0</v>
      </c>
      <c r="J14" s="42">
        <f t="shared" si="0"/>
        <v>0</v>
      </c>
      <c r="K14" s="29"/>
      <c r="L14" s="29"/>
    </row>
    <row r="15" spans="1:12" ht="15.75" customHeight="1" x14ac:dyDescent="0.2">
      <c r="A15" s="33"/>
      <c r="B15" s="33" t="s">
        <v>70</v>
      </c>
      <c r="C15" s="209" t="s">
        <v>71</v>
      </c>
      <c r="D15" s="209"/>
      <c r="E15" s="209"/>
      <c r="F15" s="209"/>
      <c r="G15" s="209"/>
      <c r="H15" s="209"/>
      <c r="I15" s="41">
        <f>'Salary Details'!K19</f>
        <v>0</v>
      </c>
      <c r="J15" s="42">
        <f t="shared" si="0"/>
        <v>0</v>
      </c>
      <c r="K15" s="29"/>
      <c r="L15" s="29"/>
    </row>
    <row r="16" spans="1:12" ht="15.75" customHeight="1" x14ac:dyDescent="0.2">
      <c r="A16" s="33"/>
      <c r="B16" s="33" t="s">
        <v>72</v>
      </c>
      <c r="C16" s="209" t="s">
        <v>73</v>
      </c>
      <c r="D16" s="209"/>
      <c r="E16" s="209"/>
      <c r="F16" s="209"/>
      <c r="G16" s="209"/>
      <c r="H16" s="209"/>
      <c r="I16" s="41">
        <f>'Salary Details'!K18</f>
        <v>0</v>
      </c>
      <c r="J16" s="42">
        <f t="shared" si="0"/>
        <v>0</v>
      </c>
      <c r="K16" s="29"/>
      <c r="L16" s="29"/>
    </row>
    <row r="17" spans="1:12" ht="15.75" customHeight="1" x14ac:dyDescent="0.2">
      <c r="A17" s="33"/>
      <c r="B17" s="33" t="s">
        <v>74</v>
      </c>
      <c r="C17" s="209" t="s">
        <v>75</v>
      </c>
      <c r="D17" s="209"/>
      <c r="E17" s="209"/>
      <c r="F17" s="209"/>
      <c r="G17" s="209"/>
      <c r="H17" s="209"/>
      <c r="I17" s="41">
        <f>SUM('Salary Details'!K20)</f>
        <v>0</v>
      </c>
      <c r="J17" s="42">
        <f t="shared" si="0"/>
        <v>0</v>
      </c>
      <c r="K17" s="29"/>
      <c r="L17" s="29"/>
    </row>
    <row r="18" spans="1:12" ht="33" hidden="1" customHeight="1" x14ac:dyDescent="0.2">
      <c r="A18" s="33"/>
      <c r="B18" s="33" t="s">
        <v>76</v>
      </c>
      <c r="C18" s="201" t="s">
        <v>77</v>
      </c>
      <c r="D18" s="201"/>
      <c r="E18" s="201"/>
      <c r="F18" s="201"/>
      <c r="G18" s="201"/>
      <c r="H18" s="201"/>
      <c r="I18" s="43">
        <v>0</v>
      </c>
      <c r="J18" s="42">
        <f t="shared" si="0"/>
        <v>0</v>
      </c>
      <c r="K18" s="29"/>
      <c r="L18" s="29"/>
    </row>
    <row r="19" spans="1:12" ht="33" hidden="1" customHeight="1" x14ac:dyDescent="0.2">
      <c r="A19" s="33"/>
      <c r="B19" s="33" t="s">
        <v>78</v>
      </c>
      <c r="C19" s="209" t="s">
        <v>79</v>
      </c>
      <c r="D19" s="209"/>
      <c r="E19" s="209"/>
      <c r="F19" s="209"/>
      <c r="G19" s="209"/>
      <c r="H19" s="209"/>
      <c r="I19" s="43">
        <v>0</v>
      </c>
      <c r="J19" s="42">
        <f t="shared" si="0"/>
        <v>0</v>
      </c>
      <c r="K19" s="29"/>
      <c r="L19" s="29"/>
    </row>
    <row r="20" spans="1:12" ht="15.75" customHeight="1" x14ac:dyDescent="0.2">
      <c r="A20" s="33"/>
      <c r="B20" s="33" t="s">
        <v>80</v>
      </c>
      <c r="C20" s="210" t="s">
        <v>81</v>
      </c>
      <c r="D20" s="210"/>
      <c r="E20" s="210"/>
      <c r="F20" s="210"/>
      <c r="G20" s="210"/>
      <c r="H20" s="210"/>
      <c r="I20" s="44">
        <f>SUM(I13:I19)</f>
        <v>0</v>
      </c>
      <c r="J20" s="45">
        <f>SUM(J13:J19)</f>
        <v>0</v>
      </c>
      <c r="K20" s="29"/>
      <c r="L20" s="29"/>
    </row>
    <row r="21" spans="1:12" ht="15.75" customHeight="1" x14ac:dyDescent="0.2">
      <c r="A21" s="33"/>
      <c r="B21" s="33" t="s">
        <v>82</v>
      </c>
      <c r="C21" s="211" t="s">
        <v>83</v>
      </c>
      <c r="D21" s="211"/>
      <c r="E21" s="211"/>
      <c r="F21" s="211"/>
      <c r="G21" s="211"/>
      <c r="H21" s="211"/>
      <c r="I21" s="46">
        <f>'Salary Details'!Q27</f>
        <v>0</v>
      </c>
      <c r="J21" s="47">
        <f>I21</f>
        <v>0</v>
      </c>
      <c r="K21" s="29"/>
      <c r="L21" s="29"/>
    </row>
    <row r="22" spans="1:12" ht="13.5" customHeight="1" x14ac:dyDescent="0.2">
      <c r="A22" s="33">
        <v>2</v>
      </c>
      <c r="B22" s="33"/>
      <c r="C22" s="212" t="s">
        <v>84</v>
      </c>
      <c r="D22" s="212"/>
      <c r="E22" s="212"/>
      <c r="F22" s="212"/>
      <c r="G22" s="212"/>
      <c r="H22" s="212"/>
      <c r="I22" s="48">
        <f>'Statement_OLD Regime'!I22</f>
        <v>0</v>
      </c>
      <c r="J22" s="49">
        <f>I22</f>
        <v>0</v>
      </c>
      <c r="K22" s="29"/>
      <c r="L22" s="29"/>
    </row>
    <row r="23" spans="1:12" ht="13.5" customHeight="1" x14ac:dyDescent="0.2">
      <c r="A23" s="33"/>
      <c r="B23" s="33"/>
      <c r="C23" s="212" t="s">
        <v>85</v>
      </c>
      <c r="D23" s="212"/>
      <c r="E23" s="212"/>
      <c r="F23" s="212"/>
      <c r="G23" s="212"/>
      <c r="H23" s="212"/>
      <c r="I23" s="50"/>
      <c r="J23" s="42">
        <f>SUM(J20:J22)</f>
        <v>0</v>
      </c>
      <c r="K23" s="29"/>
      <c r="L23" s="29"/>
    </row>
    <row r="24" spans="1:12" ht="15.75" customHeight="1" x14ac:dyDescent="0.2">
      <c r="A24" s="33">
        <v>3</v>
      </c>
      <c r="B24" s="33" t="s">
        <v>52</v>
      </c>
      <c r="C24" s="201" t="s">
        <v>86</v>
      </c>
      <c r="D24" s="201"/>
      <c r="E24" s="201"/>
      <c r="F24" s="201"/>
      <c r="G24" s="201"/>
      <c r="H24" s="201"/>
      <c r="I24" s="35">
        <v>50000</v>
      </c>
      <c r="J24" s="49">
        <f>IF(J23&gt;=50000,I24,0)</f>
        <v>0</v>
      </c>
      <c r="K24" s="29"/>
      <c r="L24" s="29"/>
    </row>
    <row r="25" spans="1:12" ht="15.75" customHeight="1" x14ac:dyDescent="0.2">
      <c r="A25" s="33"/>
      <c r="B25" s="33" t="s">
        <v>68</v>
      </c>
      <c r="C25" s="201" t="s">
        <v>87</v>
      </c>
      <c r="D25" s="201"/>
      <c r="E25" s="201"/>
      <c r="F25" s="201"/>
      <c r="G25" s="201"/>
      <c r="H25" s="201"/>
      <c r="I25" s="48">
        <f>'Statement_OLD Regime'!I25</f>
        <v>0</v>
      </c>
      <c r="J25" s="49">
        <f>I25</f>
        <v>0</v>
      </c>
      <c r="K25" s="29"/>
      <c r="L25" s="29"/>
    </row>
    <row r="26" spans="1:12" ht="15.75" customHeight="1" x14ac:dyDescent="0.2">
      <c r="A26" s="33"/>
      <c r="B26" s="33" t="s">
        <v>70</v>
      </c>
      <c r="C26" s="201" t="s">
        <v>88</v>
      </c>
      <c r="D26" s="201"/>
      <c r="E26" s="201"/>
      <c r="F26" s="201"/>
      <c r="G26" s="201"/>
      <c r="H26" s="201"/>
      <c r="I26" s="48">
        <f>'Statement_OLD Regime'!I26</f>
        <v>2500</v>
      </c>
      <c r="J26" s="49">
        <f>I26</f>
        <v>2500</v>
      </c>
      <c r="K26" s="29"/>
      <c r="L26" s="29"/>
    </row>
    <row r="27" spans="1:12" ht="39.75" customHeight="1" x14ac:dyDescent="0.2">
      <c r="A27" s="33"/>
      <c r="B27" s="33" t="s">
        <v>72</v>
      </c>
      <c r="C27" s="213" t="str">
        <f>"Deduct: The actual HRA received or House Rent actually paid in excess of 10% of the pay plus DA or 50% of pay plus DA whichever is the least in case residing in a rented building u/s 10 (13A): 10% of (BP+DA)  =   " &amp;ROUND( 0.1*(SUM('Salary Details'!B5:B20)+SUM('Salary Details'!D5:D20)),0)</f>
        <v>Deduct: The actual HRA received or House Rent actually paid in excess of 10% of the pay plus DA or 50% of pay plus DA whichever is the least in case residing in a rented building u/s 10 (13A): 10% of (BP+DA)  =   0</v>
      </c>
      <c r="D27" s="213"/>
      <c r="E27" s="213"/>
      <c r="F27" s="213"/>
      <c r="G27" s="213"/>
      <c r="H27" s="51" t="s">
        <v>89</v>
      </c>
      <c r="I27" s="58">
        <f>'Statement_OLD Regime'!I27</f>
        <v>0</v>
      </c>
      <c r="J27" s="53">
        <f>IF(MIN(I27-ROUND(0.1*(SUM('Salary Details'!B5:B20)+SUM('Salary Details'!D5:D20)),0),'Salary Details'!F5:F20,ROUND(0.4*(SUM('Salary Details'!B5:B20)+SUM('Salary Details'!D5:D20)),0))&lt;0,0,MIN(I27-ROUND(0.1*(SUM('Salary Details'!B5:B20)+SUM('Salary Details'!D5:D20)),0),'Salary Details'!F5:F20,ROUND(0.4*(SUM('Salary Details'!B5:B20)+SUM('Salary Details'!D5:D20)),0)))</f>
        <v>0</v>
      </c>
      <c r="K27" s="29"/>
      <c r="L27" s="29"/>
    </row>
    <row r="28" spans="1:12" ht="15.75" customHeight="1" x14ac:dyDescent="0.2">
      <c r="A28" s="33"/>
      <c r="B28" s="33" t="s">
        <v>76</v>
      </c>
      <c r="C28" s="203" t="s">
        <v>90</v>
      </c>
      <c r="D28" s="203"/>
      <c r="E28" s="203"/>
      <c r="F28" s="203"/>
      <c r="G28" s="203"/>
      <c r="H28" s="203"/>
      <c r="I28" s="203"/>
      <c r="J28" s="49">
        <f>SUM(J24:J27)</f>
        <v>2500</v>
      </c>
      <c r="K28" s="29"/>
      <c r="L28" s="29"/>
    </row>
    <row r="29" spans="1:12" ht="15.75" customHeight="1" x14ac:dyDescent="0.2">
      <c r="A29" s="33">
        <v>4</v>
      </c>
      <c r="B29" s="33"/>
      <c r="C29" s="203" t="s">
        <v>91</v>
      </c>
      <c r="D29" s="203"/>
      <c r="E29" s="203"/>
      <c r="F29" s="203"/>
      <c r="G29" s="203"/>
      <c r="H29" s="203"/>
      <c r="I29" s="203"/>
      <c r="J29" s="42">
        <f>MAX(SUM(J23-J28-J22),0)</f>
        <v>0</v>
      </c>
      <c r="K29" s="29"/>
      <c r="L29" s="29"/>
    </row>
    <row r="30" spans="1:12" ht="15.75" customHeight="1" x14ac:dyDescent="0.2">
      <c r="A30" s="33">
        <v>5</v>
      </c>
      <c r="B30" s="33" t="s">
        <v>52</v>
      </c>
      <c r="C30" s="201" t="s">
        <v>92</v>
      </c>
      <c r="D30" s="201"/>
      <c r="E30" s="201"/>
      <c r="F30" s="201"/>
      <c r="G30" s="201"/>
      <c r="H30" s="201"/>
      <c r="I30" s="48">
        <f>'Statement_OLD Regime'!I30</f>
        <v>0</v>
      </c>
      <c r="J30" s="49">
        <f>I30</f>
        <v>0</v>
      </c>
      <c r="K30" s="29"/>
      <c r="L30" s="29"/>
    </row>
    <row r="31" spans="1:12" ht="57" customHeight="1" x14ac:dyDescent="0.2">
      <c r="A31" s="33"/>
      <c r="B31" s="33" t="s">
        <v>68</v>
      </c>
      <c r="C31" s="201" t="s">
        <v>93</v>
      </c>
      <c r="D31" s="201"/>
      <c r="E31" s="201"/>
      <c r="F31" s="201"/>
      <c r="G31" s="201"/>
      <c r="H31" s="201"/>
      <c r="I31" s="48">
        <f>'Statement_OLD Regime'!I31</f>
        <v>0</v>
      </c>
      <c r="J31" s="49">
        <f>-MIN(SUM(I31),200000)</f>
        <v>0</v>
      </c>
      <c r="K31" s="29"/>
      <c r="L31" s="29"/>
    </row>
    <row r="32" spans="1:12" ht="17.25" customHeight="1" x14ac:dyDescent="0.2">
      <c r="A32" s="33"/>
      <c r="B32" s="33" t="s">
        <v>70</v>
      </c>
      <c r="C32" s="203" t="s">
        <v>94</v>
      </c>
      <c r="D32" s="203"/>
      <c r="E32" s="203"/>
      <c r="F32" s="203"/>
      <c r="G32" s="203"/>
      <c r="H32" s="203"/>
      <c r="I32" s="203"/>
      <c r="J32" s="49">
        <f>J30+J31</f>
        <v>0</v>
      </c>
      <c r="K32" s="29"/>
      <c r="L32" s="29"/>
    </row>
    <row r="33" spans="1:12" ht="12.75" customHeight="1" x14ac:dyDescent="0.2">
      <c r="A33" s="33">
        <v>6</v>
      </c>
      <c r="B33" s="33" t="s">
        <v>52</v>
      </c>
      <c r="C33" s="201" t="s">
        <v>95</v>
      </c>
      <c r="D33" s="201"/>
      <c r="E33" s="201"/>
      <c r="F33" s="201"/>
      <c r="G33" s="201"/>
      <c r="H33" s="201"/>
      <c r="I33" s="48">
        <f>'Statement_OLD Regime'!I33</f>
        <v>0</v>
      </c>
      <c r="J33" s="49">
        <f>I33</f>
        <v>0</v>
      </c>
      <c r="K33" s="29"/>
      <c r="L33" s="29"/>
    </row>
    <row r="34" spans="1:12" ht="12.75" customHeight="1" x14ac:dyDescent="0.2">
      <c r="A34" s="33"/>
      <c r="B34" s="33" t="s">
        <v>68</v>
      </c>
      <c r="C34" s="201" t="s">
        <v>96</v>
      </c>
      <c r="D34" s="201"/>
      <c r="E34" s="201"/>
      <c r="F34" s="201"/>
      <c r="G34" s="201"/>
      <c r="H34" s="201"/>
      <c r="I34" s="48">
        <f>'Statement_OLD Regime'!I34</f>
        <v>0</v>
      </c>
      <c r="J34" s="49">
        <f>I34</f>
        <v>0</v>
      </c>
      <c r="K34" s="29"/>
      <c r="L34" s="29"/>
    </row>
    <row r="35" spans="1:12" ht="12.75" customHeight="1" x14ac:dyDescent="0.2">
      <c r="A35" s="33"/>
      <c r="B35" s="33" t="s">
        <v>70</v>
      </c>
      <c r="C35" s="201" t="s">
        <v>97</v>
      </c>
      <c r="D35" s="201"/>
      <c r="E35" s="201"/>
      <c r="F35" s="201"/>
      <c r="G35" s="201"/>
      <c r="H35" s="201"/>
      <c r="I35" s="48">
        <f>'Statement_OLD Regime'!I35</f>
        <v>0</v>
      </c>
      <c r="J35" s="49">
        <f>I35</f>
        <v>0</v>
      </c>
      <c r="K35" s="29"/>
      <c r="L35" s="29"/>
    </row>
    <row r="36" spans="1:12" ht="12.75" customHeight="1" x14ac:dyDescent="0.2">
      <c r="A36" s="33"/>
      <c r="B36" s="33" t="s">
        <v>72</v>
      </c>
      <c r="C36" s="201" t="s">
        <v>98</v>
      </c>
      <c r="D36" s="201"/>
      <c r="E36" s="201"/>
      <c r="F36" s="201"/>
      <c r="G36" s="201"/>
      <c r="H36" s="201"/>
      <c r="I36" s="48">
        <f>'Statement_OLD Regime'!I36</f>
        <v>0</v>
      </c>
      <c r="J36" s="49">
        <f>I36</f>
        <v>0</v>
      </c>
      <c r="K36" s="29"/>
      <c r="L36" s="29"/>
    </row>
    <row r="37" spans="1:12" ht="25.5" customHeight="1" x14ac:dyDescent="0.2">
      <c r="A37" s="33"/>
      <c r="B37" s="33" t="s">
        <v>74</v>
      </c>
      <c r="C37" s="201" t="s">
        <v>99</v>
      </c>
      <c r="D37" s="201"/>
      <c r="E37" s="201"/>
      <c r="F37" s="201"/>
      <c r="G37" s="201"/>
      <c r="H37" s="201"/>
      <c r="I37" s="48">
        <f>'Statement_OLD Regime'!I37</f>
        <v>0</v>
      </c>
      <c r="J37" s="49">
        <f>IF(I37&lt;25000,-I37,-MIN(25000,ROUND(I37*0.3333,0),0))</f>
        <v>0</v>
      </c>
      <c r="K37" s="29"/>
      <c r="L37" s="29"/>
    </row>
    <row r="38" spans="1:12" ht="26.25" customHeight="1" x14ac:dyDescent="0.2">
      <c r="A38" s="33"/>
      <c r="B38" s="33" t="s">
        <v>76</v>
      </c>
      <c r="C38" s="203" t="s">
        <v>100</v>
      </c>
      <c r="D38" s="203"/>
      <c r="E38" s="203"/>
      <c r="F38" s="203"/>
      <c r="G38" s="203"/>
      <c r="H38" s="203"/>
      <c r="I38" s="203"/>
      <c r="J38" s="49">
        <f>SUM(J33:J37)</f>
        <v>0</v>
      </c>
      <c r="K38" s="29"/>
      <c r="L38" s="29"/>
    </row>
    <row r="39" spans="1:12" ht="40.5" customHeight="1" x14ac:dyDescent="0.2">
      <c r="A39" s="33">
        <v>7</v>
      </c>
      <c r="B39" s="33"/>
      <c r="C39" s="203" t="s">
        <v>101</v>
      </c>
      <c r="D39" s="203"/>
      <c r="E39" s="203"/>
      <c r="F39" s="203"/>
      <c r="G39" s="203"/>
      <c r="H39" s="203"/>
      <c r="I39" s="203"/>
      <c r="J39" s="42">
        <f>SUM(J29+J32+J38)</f>
        <v>0</v>
      </c>
      <c r="K39" s="29"/>
      <c r="L39" s="29"/>
    </row>
    <row r="40" spans="1:12" ht="12.75" hidden="1" customHeight="1" x14ac:dyDescent="0.2">
      <c r="A40" s="33"/>
      <c r="B40" s="33"/>
      <c r="C40" s="55">
        <f>I54-I64</f>
        <v>0</v>
      </c>
      <c r="D40" s="56">
        <f>I53-150000</f>
        <v>-150000</v>
      </c>
      <c r="E40" s="56">
        <f>J53-H40</f>
        <v>0</v>
      </c>
      <c r="F40" s="56">
        <f>H50</f>
        <v>0</v>
      </c>
      <c r="G40" s="56">
        <f>150000-H40</f>
        <v>150000</v>
      </c>
      <c r="H40" s="57">
        <f>SUM(I44:I49)+I51+I52</f>
        <v>0</v>
      </c>
      <c r="I40" s="33" t="s">
        <v>54</v>
      </c>
      <c r="J40" s="33" t="s">
        <v>54</v>
      </c>
      <c r="K40" s="29"/>
      <c r="L40" s="29"/>
    </row>
    <row r="41" spans="1:12" ht="12.75" customHeight="1" x14ac:dyDescent="0.2">
      <c r="A41" s="214" t="s">
        <v>102</v>
      </c>
      <c r="B41" s="214"/>
      <c r="C41" s="214"/>
      <c r="D41" s="214"/>
      <c r="E41" s="214"/>
      <c r="F41" s="214"/>
      <c r="G41" s="214"/>
      <c r="H41" s="214"/>
      <c r="I41" s="35"/>
      <c r="J41" s="42"/>
      <c r="K41" s="29"/>
      <c r="L41" s="29"/>
    </row>
    <row r="42" spans="1:12" ht="15.75" customHeight="1" x14ac:dyDescent="0.2">
      <c r="A42" s="33"/>
      <c r="B42" s="33"/>
      <c r="C42" s="203" t="s">
        <v>103</v>
      </c>
      <c r="D42" s="203"/>
      <c r="E42" s="203"/>
      <c r="F42" s="203"/>
      <c r="G42" s="203"/>
      <c r="H42" s="203"/>
      <c r="I42" s="214" t="s">
        <v>104</v>
      </c>
      <c r="J42" s="214" t="s">
        <v>105</v>
      </c>
      <c r="K42" s="29"/>
      <c r="L42" s="29"/>
    </row>
    <row r="43" spans="1:12" ht="12.75" customHeight="1" x14ac:dyDescent="0.2">
      <c r="A43" s="33">
        <v>8</v>
      </c>
      <c r="B43" s="33">
        <v>1</v>
      </c>
      <c r="C43" s="203" t="s">
        <v>106</v>
      </c>
      <c r="D43" s="203"/>
      <c r="E43" s="203"/>
      <c r="F43" s="203"/>
      <c r="G43" s="203"/>
      <c r="H43" s="203"/>
      <c r="I43" s="214"/>
      <c r="J43" s="214"/>
      <c r="K43" s="29"/>
      <c r="L43" s="29"/>
    </row>
    <row r="44" spans="1:12" ht="15.75" customHeight="1" x14ac:dyDescent="0.2">
      <c r="A44" s="33"/>
      <c r="B44" s="33" t="s">
        <v>52</v>
      </c>
      <c r="C44" s="201" t="s">
        <v>107</v>
      </c>
      <c r="D44" s="201"/>
      <c r="E44" s="201"/>
      <c r="F44" s="201"/>
      <c r="G44" s="201"/>
      <c r="H44" s="201"/>
      <c r="I44" s="39">
        <f>'Salary Details'!L27+'Salary Details'!M27</f>
        <v>0</v>
      </c>
      <c r="J44" s="42">
        <f t="shared" ref="J44:J52" si="1">I44</f>
        <v>0</v>
      </c>
      <c r="K44" s="29"/>
      <c r="L44" s="29"/>
    </row>
    <row r="45" spans="1:12" ht="27" customHeight="1" x14ac:dyDescent="0.2">
      <c r="A45" s="33"/>
      <c r="B45" s="33" t="s">
        <v>68</v>
      </c>
      <c r="C45" s="201" t="s">
        <v>108</v>
      </c>
      <c r="D45" s="201"/>
      <c r="E45" s="201"/>
      <c r="F45" s="201"/>
      <c r="G45" s="201"/>
      <c r="H45" s="201"/>
      <c r="I45" s="58">
        <f>'Statement_OLD Regime'!I45</f>
        <v>0</v>
      </c>
      <c r="J45" s="42">
        <f t="shared" si="1"/>
        <v>0</v>
      </c>
      <c r="K45" s="29"/>
      <c r="L45" s="29"/>
    </row>
    <row r="46" spans="1:12" ht="12.75" customHeight="1" x14ac:dyDescent="0.2">
      <c r="A46" s="33"/>
      <c r="B46" s="33" t="s">
        <v>70</v>
      </c>
      <c r="C46" s="201" t="s">
        <v>109</v>
      </c>
      <c r="D46" s="201"/>
      <c r="E46" s="201"/>
      <c r="F46" s="201"/>
      <c r="G46" s="201"/>
      <c r="H46" s="201"/>
      <c r="I46" s="39">
        <f>'Salary Details'!N27+'Salary Details'!O27+'Salary Details'!R27+'Salary Details'!P27+'Salary Details'!S27</f>
        <v>0</v>
      </c>
      <c r="J46" s="42">
        <f t="shared" si="1"/>
        <v>0</v>
      </c>
      <c r="K46" s="29"/>
      <c r="L46" s="29"/>
    </row>
    <row r="47" spans="1:12" ht="24.75" customHeight="1" x14ac:dyDescent="0.2">
      <c r="A47" s="33"/>
      <c r="B47" s="33" t="s">
        <v>72</v>
      </c>
      <c r="C47" s="201" t="s">
        <v>110</v>
      </c>
      <c r="D47" s="201"/>
      <c r="E47" s="201"/>
      <c r="F47" s="201"/>
      <c r="G47" s="201"/>
      <c r="H47" s="201"/>
      <c r="I47" s="48">
        <f>'Statement_OLD Regime'!I47</f>
        <v>0</v>
      </c>
      <c r="J47" s="42">
        <f t="shared" si="1"/>
        <v>0</v>
      </c>
      <c r="K47" s="29"/>
      <c r="L47" s="29"/>
    </row>
    <row r="48" spans="1:12" ht="15.75" customHeight="1" x14ac:dyDescent="0.2">
      <c r="A48" s="33"/>
      <c r="B48" s="33" t="s">
        <v>74</v>
      </c>
      <c r="C48" s="201" t="s">
        <v>111</v>
      </c>
      <c r="D48" s="201"/>
      <c r="E48" s="201"/>
      <c r="F48" s="201"/>
      <c r="G48" s="201"/>
      <c r="H48" s="201"/>
      <c r="I48" s="48">
        <f>'Statement_OLD Regime'!I48</f>
        <v>0</v>
      </c>
      <c r="J48" s="42">
        <f t="shared" si="1"/>
        <v>0</v>
      </c>
      <c r="K48" s="29"/>
      <c r="L48" s="29"/>
    </row>
    <row r="49" spans="1:12" ht="24" customHeight="1" x14ac:dyDescent="0.2">
      <c r="A49" s="33"/>
      <c r="B49" s="33" t="s">
        <v>76</v>
      </c>
      <c r="C49" s="201" t="s">
        <v>112</v>
      </c>
      <c r="D49" s="201"/>
      <c r="E49" s="201"/>
      <c r="F49" s="201"/>
      <c r="G49" s="201"/>
      <c r="H49" s="201"/>
      <c r="I49" s="48">
        <f>'Statement_OLD Regime'!I49</f>
        <v>0</v>
      </c>
      <c r="J49" s="42">
        <f t="shared" si="1"/>
        <v>0</v>
      </c>
      <c r="K49" s="29"/>
      <c r="L49" s="29"/>
    </row>
    <row r="50" spans="1:12" ht="15.75" customHeight="1" x14ac:dyDescent="0.2">
      <c r="A50" s="33"/>
      <c r="B50" s="33" t="s">
        <v>78</v>
      </c>
      <c r="C50" s="201" t="s">
        <v>113</v>
      </c>
      <c r="D50" s="201"/>
      <c r="E50" s="201"/>
      <c r="F50" s="201"/>
      <c r="G50" s="201"/>
      <c r="H50" s="201"/>
      <c r="I50" s="39">
        <f>I54-I64</f>
        <v>0</v>
      </c>
      <c r="J50" s="42">
        <f t="shared" si="1"/>
        <v>0</v>
      </c>
      <c r="K50" s="29"/>
      <c r="L50" s="29"/>
    </row>
    <row r="51" spans="1:12" ht="15.75" customHeight="1" x14ac:dyDescent="0.2">
      <c r="A51" s="33"/>
      <c r="B51" s="33" t="s">
        <v>80</v>
      </c>
      <c r="C51" s="201" t="s">
        <v>114</v>
      </c>
      <c r="D51" s="201"/>
      <c r="E51" s="201"/>
      <c r="F51" s="201"/>
      <c r="G51" s="201"/>
      <c r="H51" s="201"/>
      <c r="I51" s="58">
        <f>'Statement_OLD Regime'!I51</f>
        <v>0</v>
      </c>
      <c r="J51" s="42">
        <f t="shared" si="1"/>
        <v>0</v>
      </c>
      <c r="K51" s="29"/>
      <c r="L51" s="29"/>
    </row>
    <row r="52" spans="1:12" ht="12" customHeight="1" x14ac:dyDescent="0.2">
      <c r="A52" s="33"/>
      <c r="B52" s="33" t="s">
        <v>82</v>
      </c>
      <c r="C52" s="201" t="s">
        <v>115</v>
      </c>
      <c r="D52" s="201"/>
      <c r="E52" s="201"/>
      <c r="F52" s="201"/>
      <c r="G52" s="201"/>
      <c r="H52" s="201"/>
      <c r="I52" s="48">
        <f>'Statement_OLD Regime'!I52</f>
        <v>0</v>
      </c>
      <c r="J52" s="42">
        <f t="shared" si="1"/>
        <v>0</v>
      </c>
      <c r="K52" s="29"/>
      <c r="L52" s="29"/>
    </row>
    <row r="53" spans="1:12" ht="15.75" customHeight="1" x14ac:dyDescent="0.2">
      <c r="A53" s="33"/>
      <c r="B53" s="33" t="s">
        <v>116</v>
      </c>
      <c r="C53" s="201" t="s">
        <v>117</v>
      </c>
      <c r="D53" s="201"/>
      <c r="E53" s="201"/>
      <c r="F53" s="201"/>
      <c r="G53" s="201"/>
      <c r="H53" s="201"/>
      <c r="I53" s="39">
        <f>SUM(I44:I52)</f>
        <v>0</v>
      </c>
      <c r="J53" s="42">
        <f>MIN(I53,150000)</f>
        <v>0</v>
      </c>
      <c r="K53" s="29"/>
      <c r="L53" s="29"/>
    </row>
    <row r="54" spans="1:12" ht="12" customHeight="1" x14ac:dyDescent="0.2">
      <c r="A54" s="33">
        <v>9</v>
      </c>
      <c r="B54" s="33" t="s">
        <v>52</v>
      </c>
      <c r="C54" s="201" t="s">
        <v>118</v>
      </c>
      <c r="D54" s="201"/>
      <c r="E54" s="201"/>
      <c r="F54" s="201"/>
      <c r="G54" s="201"/>
      <c r="H54" s="201"/>
      <c r="I54" s="39">
        <f>I21</f>
        <v>0</v>
      </c>
      <c r="J54" s="42">
        <f>I54</f>
        <v>0</v>
      </c>
      <c r="K54" s="29"/>
      <c r="L54" s="29"/>
    </row>
    <row r="55" spans="1:12" ht="24.75" customHeight="1" x14ac:dyDescent="0.2">
      <c r="A55" s="33">
        <v>10</v>
      </c>
      <c r="B55" s="33" t="s">
        <v>52</v>
      </c>
      <c r="C55" s="215" t="s">
        <v>119</v>
      </c>
      <c r="D55" s="215"/>
      <c r="E55" s="215"/>
      <c r="F55" s="215"/>
      <c r="G55" s="215"/>
      <c r="H55" s="37">
        <f>'Salary Details'!T27</f>
        <v>0</v>
      </c>
      <c r="I55" s="48">
        <f>'Statement_OLD Regime'!I55</f>
        <v>0</v>
      </c>
      <c r="J55" s="42">
        <f>MIN(I55+H55,100000)</f>
        <v>0</v>
      </c>
      <c r="K55" s="29"/>
      <c r="L55" s="29"/>
    </row>
    <row r="56" spans="1:12" ht="17.25" customHeight="1" x14ac:dyDescent="0.2">
      <c r="A56" s="59"/>
      <c r="B56" s="33" t="s">
        <v>68</v>
      </c>
      <c r="C56" s="201" t="s">
        <v>120</v>
      </c>
      <c r="D56" s="201"/>
      <c r="E56" s="201"/>
      <c r="F56" s="201"/>
      <c r="G56" s="201"/>
      <c r="H56" s="201"/>
      <c r="I56" s="48">
        <f>'Statement_OLD Regime'!I56</f>
        <v>0</v>
      </c>
      <c r="J56" s="49">
        <f>IF(I56="","",MIN(I56,125000))</f>
        <v>0</v>
      </c>
      <c r="K56" s="29"/>
      <c r="L56" s="29"/>
    </row>
    <row r="57" spans="1:12" ht="21" customHeight="1" x14ac:dyDescent="0.2">
      <c r="A57" s="33"/>
      <c r="B57" s="33" t="s">
        <v>70</v>
      </c>
      <c r="C57" s="201" t="s">
        <v>121</v>
      </c>
      <c r="D57" s="201"/>
      <c r="E57" s="201"/>
      <c r="F57" s="201"/>
      <c r="G57" s="201"/>
      <c r="H57" s="201"/>
      <c r="I57" s="48">
        <f>'Statement_OLD Regime'!I57</f>
        <v>0</v>
      </c>
      <c r="J57" s="49">
        <f>MIN(I57,100000)</f>
        <v>0</v>
      </c>
      <c r="K57" s="29"/>
      <c r="L57" s="29"/>
    </row>
    <row r="58" spans="1:12" ht="17.25" customHeight="1" x14ac:dyDescent="0.2">
      <c r="A58" s="33"/>
      <c r="B58" s="33" t="s">
        <v>72</v>
      </c>
      <c r="C58" s="201" t="s">
        <v>122</v>
      </c>
      <c r="D58" s="201"/>
      <c r="E58" s="201"/>
      <c r="F58" s="201"/>
      <c r="G58" s="201"/>
      <c r="H58" s="201"/>
      <c r="I58" s="48">
        <f>'Statement_OLD Regime'!I58</f>
        <v>0</v>
      </c>
      <c r="J58" s="49">
        <f>I58</f>
        <v>0</v>
      </c>
      <c r="K58" s="29"/>
      <c r="L58" s="29"/>
    </row>
    <row r="59" spans="1:12" ht="15.75" customHeight="1" x14ac:dyDescent="0.2">
      <c r="A59" s="33"/>
      <c r="B59" s="33" t="s">
        <v>74</v>
      </c>
      <c r="C59" s="201" t="s">
        <v>123</v>
      </c>
      <c r="D59" s="201"/>
      <c r="E59" s="201"/>
      <c r="F59" s="201"/>
      <c r="G59" s="201"/>
      <c r="H59" s="201"/>
      <c r="I59" s="48">
        <f>'Statement_OLD Regime'!I59</f>
        <v>0</v>
      </c>
      <c r="J59" s="49">
        <f>I59</f>
        <v>0</v>
      </c>
      <c r="K59" s="29"/>
      <c r="L59" s="29"/>
    </row>
    <row r="60" spans="1:12" ht="15" customHeight="1" x14ac:dyDescent="0.2">
      <c r="A60" s="33"/>
      <c r="B60" s="33" t="s">
        <v>76</v>
      </c>
      <c r="C60" s="201" t="s">
        <v>124</v>
      </c>
      <c r="D60" s="201"/>
      <c r="E60" s="201"/>
      <c r="F60" s="201"/>
      <c r="G60" s="201"/>
      <c r="H60" s="60">
        <v>1</v>
      </c>
      <c r="I60" s="48">
        <f>'Statement_OLD Regime'!I60</f>
        <v>0</v>
      </c>
      <c r="J60" s="49">
        <f>ROUND(MAX((MIN(I60*H60,(J39-J53-J55-J56-J57-J58-J59-J64)*0.1)),0),0)</f>
        <v>0</v>
      </c>
      <c r="K60" s="29"/>
      <c r="L60" s="29"/>
    </row>
    <row r="61" spans="1:12" ht="22.5" customHeight="1" x14ac:dyDescent="0.2">
      <c r="A61" s="33"/>
      <c r="B61" s="33" t="s">
        <v>78</v>
      </c>
      <c r="C61" s="201" t="s">
        <v>125</v>
      </c>
      <c r="D61" s="201"/>
      <c r="E61" s="201"/>
      <c r="F61" s="201"/>
      <c r="G61" s="201"/>
      <c r="H61" s="201"/>
      <c r="I61" s="48">
        <f>'Statement_OLD Regime'!I61</f>
        <v>0</v>
      </c>
      <c r="J61" s="49">
        <f>I61</f>
        <v>0</v>
      </c>
      <c r="K61" s="29"/>
      <c r="L61" s="29"/>
    </row>
    <row r="62" spans="1:12" ht="15.75" customHeight="1" x14ac:dyDescent="0.2">
      <c r="A62" s="33"/>
      <c r="B62" s="33" t="s">
        <v>80</v>
      </c>
      <c r="C62" s="201" t="s">
        <v>126</v>
      </c>
      <c r="D62" s="201"/>
      <c r="E62" s="201"/>
      <c r="F62" s="201"/>
      <c r="G62" s="201"/>
      <c r="H62" s="201"/>
      <c r="I62" s="48">
        <f>'Statement_OLD Regime'!I62</f>
        <v>0</v>
      </c>
      <c r="J62" s="49">
        <f>MIN(I62,125000)</f>
        <v>0</v>
      </c>
      <c r="K62" s="29"/>
      <c r="L62" s="29"/>
    </row>
    <row r="63" spans="1:12" ht="18.75" customHeight="1" x14ac:dyDescent="0.2">
      <c r="A63" s="33"/>
      <c r="B63" s="33" t="s">
        <v>82</v>
      </c>
      <c r="C63" s="201" t="s">
        <v>127</v>
      </c>
      <c r="D63" s="201"/>
      <c r="E63" s="201"/>
      <c r="F63" s="201"/>
      <c r="G63" s="201"/>
      <c r="H63" s="201"/>
      <c r="I63" s="35">
        <f>IF(Home!J16&lt;60,J34,(J34+J35))</f>
        <v>0</v>
      </c>
      <c r="J63" s="49">
        <f>IF(Home!J16&gt;=60,MIN(I63,50000),MIN(I63,10000))</f>
        <v>0</v>
      </c>
      <c r="K63" s="29"/>
      <c r="L63" s="29"/>
    </row>
    <row r="64" spans="1:12" ht="15.75" customHeight="1" x14ac:dyDescent="0.2">
      <c r="A64" s="33"/>
      <c r="B64" s="33" t="s">
        <v>116</v>
      </c>
      <c r="C64" s="201" t="s">
        <v>128</v>
      </c>
      <c r="D64" s="201"/>
      <c r="E64" s="201"/>
      <c r="F64" s="201"/>
      <c r="G64" s="201"/>
      <c r="H64" s="48">
        <f>'Statement_OLD Regime'!H64</f>
        <v>0</v>
      </c>
      <c r="I64" s="44">
        <f>MIN(I54,50000)</f>
        <v>0</v>
      </c>
      <c r="J64" s="42">
        <f>MIN(SUM(I64,H64),50000)</f>
        <v>0</v>
      </c>
      <c r="K64" s="29"/>
      <c r="L64" s="29"/>
    </row>
    <row r="65" spans="1:12" ht="15.75" customHeight="1" x14ac:dyDescent="0.2">
      <c r="A65" s="33">
        <v>11</v>
      </c>
      <c r="B65" s="33"/>
      <c r="C65" s="203" t="s">
        <v>129</v>
      </c>
      <c r="D65" s="203"/>
      <c r="E65" s="203"/>
      <c r="F65" s="203"/>
      <c r="G65" s="203"/>
      <c r="H65" s="203"/>
      <c r="I65" s="203"/>
      <c r="J65" s="42">
        <f>SUM(J53+J54+SUM(J55:J64))</f>
        <v>0</v>
      </c>
      <c r="K65" s="29"/>
      <c r="L65" s="29"/>
    </row>
    <row r="66" spans="1:12" ht="15.75" customHeight="1" x14ac:dyDescent="0.2">
      <c r="A66" s="33">
        <v>12</v>
      </c>
      <c r="B66" s="33" t="s">
        <v>52</v>
      </c>
      <c r="C66" s="201" t="s">
        <v>130</v>
      </c>
      <c r="D66" s="201"/>
      <c r="E66" s="201"/>
      <c r="F66" s="201"/>
      <c r="G66" s="201"/>
      <c r="H66" s="201"/>
      <c r="I66" s="201"/>
      <c r="J66" s="39">
        <f>J39-J65</f>
        <v>0</v>
      </c>
      <c r="K66" s="29"/>
      <c r="L66" s="29"/>
    </row>
    <row r="67" spans="1:12" ht="15.75" customHeight="1" x14ac:dyDescent="0.2">
      <c r="A67" s="33"/>
      <c r="B67" s="33" t="s">
        <v>68</v>
      </c>
      <c r="C67" s="201" t="s">
        <v>131</v>
      </c>
      <c r="D67" s="201"/>
      <c r="E67" s="201"/>
      <c r="F67" s="201"/>
      <c r="G67" s="201"/>
      <c r="H67" s="201"/>
      <c r="I67" s="201"/>
      <c r="J67" s="42">
        <f>ROUND(J66,-1)</f>
        <v>0</v>
      </c>
      <c r="K67" s="29"/>
      <c r="L67" s="29"/>
    </row>
    <row r="68" spans="1:12" ht="15.75" customHeight="1" x14ac:dyDescent="0.2">
      <c r="A68" s="33">
        <v>13</v>
      </c>
      <c r="B68" s="33" t="s">
        <v>52</v>
      </c>
      <c r="C68" s="201" t="s">
        <v>132</v>
      </c>
      <c r="D68" s="201"/>
      <c r="E68" s="201"/>
      <c r="F68" s="201"/>
      <c r="G68" s="201"/>
      <c r="H68" s="201"/>
      <c r="I68" s="201"/>
      <c r="J68" s="39">
        <f>ROUND(IF(Home!J16&gt;=60,IF(J67&lt;300001,"0 ",IF(J66&lt;500001,(J66-300000)*5%,IF(J67&lt;1000001,(J67-500000)*20%+10000,IF(J67&gt;1000000,(J67-1000000)*30%+110000,0)))),IF(J67&lt;250001,"0 ",IF(J67&lt;500001,(J67-250000)*5%,IF(J67&lt;1000001,(J67-500000)*20%+12500,IF(J67&gt;1000000,(J67-1000000)*30%+112500,0))))),0)</f>
        <v>0</v>
      </c>
      <c r="K68" s="29"/>
      <c r="L68" s="29"/>
    </row>
    <row r="69" spans="1:12" ht="27.75" customHeight="1" x14ac:dyDescent="0.2">
      <c r="A69" s="33"/>
      <c r="B69" s="33" t="s">
        <v>68</v>
      </c>
      <c r="C69" s="201" t="s">
        <v>133</v>
      </c>
      <c r="D69" s="201"/>
      <c r="E69" s="201"/>
      <c r="F69" s="201"/>
      <c r="G69" s="201"/>
      <c r="H69" s="201"/>
      <c r="I69" s="201"/>
      <c r="J69" s="39">
        <f>IF(J66&lt;=500000,J68,0)</f>
        <v>0</v>
      </c>
      <c r="K69" s="29"/>
      <c r="L69" s="29"/>
    </row>
    <row r="70" spans="1:12" ht="15.75" customHeight="1" x14ac:dyDescent="0.2">
      <c r="A70" s="33"/>
      <c r="B70" s="33" t="s">
        <v>70</v>
      </c>
      <c r="C70" s="201" t="s">
        <v>134</v>
      </c>
      <c r="D70" s="201"/>
      <c r="E70" s="201"/>
      <c r="F70" s="201"/>
      <c r="G70" s="201"/>
      <c r="H70" s="201"/>
      <c r="I70" s="201"/>
      <c r="J70" s="42">
        <f>J68-J69</f>
        <v>0</v>
      </c>
      <c r="K70" s="29"/>
      <c r="L70" s="29"/>
    </row>
    <row r="71" spans="1:12" ht="15.75" customHeight="1" x14ac:dyDescent="0.2">
      <c r="A71" s="33">
        <v>14</v>
      </c>
      <c r="B71" s="33"/>
      <c r="C71" s="201" t="s">
        <v>135</v>
      </c>
      <c r="D71" s="201"/>
      <c r="E71" s="201"/>
      <c r="F71" s="201"/>
      <c r="G71" s="201"/>
      <c r="H71" s="201"/>
      <c r="I71" s="201"/>
      <c r="J71" s="48">
        <f>'Statement_OLD Regime'!J71</f>
        <v>0</v>
      </c>
      <c r="K71" s="29"/>
      <c r="L71" s="29"/>
    </row>
    <row r="72" spans="1:12" ht="15.75" customHeight="1" x14ac:dyDescent="0.2">
      <c r="A72" s="33">
        <v>15</v>
      </c>
      <c r="B72" s="33"/>
      <c r="C72" s="201" t="s">
        <v>136</v>
      </c>
      <c r="D72" s="201"/>
      <c r="E72" s="201"/>
      <c r="F72" s="201"/>
      <c r="G72" s="201"/>
      <c r="H72" s="201"/>
      <c r="I72" s="201"/>
      <c r="J72" s="39">
        <f>ROUND((J70+J71)*4%,0)</f>
        <v>0</v>
      </c>
      <c r="K72" s="29"/>
      <c r="L72" s="29"/>
    </row>
    <row r="73" spans="1:12" ht="15.75" customHeight="1" x14ac:dyDescent="0.2">
      <c r="A73" s="33">
        <v>16</v>
      </c>
      <c r="B73" s="33"/>
      <c r="C73" s="201" t="s">
        <v>137</v>
      </c>
      <c r="D73" s="201"/>
      <c r="E73" s="201"/>
      <c r="F73" s="201"/>
      <c r="G73" s="201"/>
      <c r="H73" s="201"/>
      <c r="I73" s="201"/>
      <c r="J73" s="42">
        <f>J70+J71+J72</f>
        <v>0</v>
      </c>
      <c r="K73" s="29"/>
      <c r="L73" s="29"/>
    </row>
    <row r="74" spans="1:12" ht="15.75" customHeight="1" x14ac:dyDescent="0.2">
      <c r="A74" s="33">
        <v>17</v>
      </c>
      <c r="B74" s="33"/>
      <c r="C74" s="201" t="s">
        <v>138</v>
      </c>
      <c r="D74" s="201"/>
      <c r="E74" s="201"/>
      <c r="F74" s="201"/>
      <c r="G74" s="201"/>
      <c r="H74" s="201"/>
      <c r="I74" s="201"/>
      <c r="J74" s="58">
        <f>'Statement_OLD Regime'!J74</f>
        <v>0</v>
      </c>
      <c r="K74" s="29"/>
      <c r="L74" s="29"/>
    </row>
    <row r="75" spans="1:12" ht="15.75" customHeight="1" x14ac:dyDescent="0.2">
      <c r="A75" s="33">
        <v>18</v>
      </c>
      <c r="B75" s="33"/>
      <c r="C75" s="201" t="s">
        <v>139</v>
      </c>
      <c r="D75" s="201"/>
      <c r="E75" s="201"/>
      <c r="F75" s="201"/>
      <c r="G75" s="201"/>
      <c r="H75" s="201"/>
      <c r="I75" s="201"/>
      <c r="J75" s="42">
        <f>J73-J74</f>
        <v>0</v>
      </c>
      <c r="K75" s="29"/>
      <c r="L75" s="29"/>
    </row>
    <row r="76" spans="1:12" ht="15.75" customHeight="1" x14ac:dyDescent="0.2">
      <c r="A76" s="33">
        <v>19</v>
      </c>
      <c r="B76" s="33" t="s">
        <v>52</v>
      </c>
      <c r="C76" s="201" t="s">
        <v>140</v>
      </c>
      <c r="D76" s="201"/>
      <c r="E76" s="201"/>
      <c r="F76" s="201"/>
      <c r="G76" s="201"/>
      <c r="H76" s="201"/>
      <c r="I76" s="201"/>
      <c r="J76" s="39">
        <f>MAX('Salary Details'!U27-J77,0)</f>
        <v>0</v>
      </c>
      <c r="K76" s="29"/>
      <c r="L76" s="29"/>
    </row>
    <row r="77" spans="1:12" ht="15.75" customHeight="1" x14ac:dyDescent="0.2">
      <c r="A77" s="33"/>
      <c r="B77" s="33" t="s">
        <v>68</v>
      </c>
      <c r="C77" s="201" t="s">
        <v>141</v>
      </c>
      <c r="D77" s="201"/>
      <c r="E77" s="201"/>
      <c r="F77" s="201"/>
      <c r="G77" s="201"/>
      <c r="H77" s="201"/>
      <c r="I77" s="201"/>
      <c r="J77" s="58">
        <f>'Statement_OLD Regime'!J77</f>
        <v>0</v>
      </c>
      <c r="K77" s="29"/>
      <c r="L77" s="29"/>
    </row>
    <row r="78" spans="1:12" ht="24" customHeight="1" x14ac:dyDescent="0.2">
      <c r="A78" s="33"/>
      <c r="B78" s="33" t="s">
        <v>70</v>
      </c>
      <c r="C78" s="201" t="s">
        <v>142</v>
      </c>
      <c r="D78" s="201"/>
      <c r="E78" s="201"/>
      <c r="F78" s="201"/>
      <c r="G78" s="201"/>
      <c r="H78" s="201"/>
      <c r="I78" s="201"/>
      <c r="J78" s="48">
        <f>'Statement_OLD Regime'!J78</f>
        <v>0</v>
      </c>
      <c r="K78" s="29"/>
      <c r="L78" s="29"/>
    </row>
    <row r="79" spans="1:12" ht="15.75" customHeight="1" x14ac:dyDescent="0.2">
      <c r="A79" s="33">
        <v>20</v>
      </c>
      <c r="B79" s="33"/>
      <c r="C79" s="201" t="s">
        <v>143</v>
      </c>
      <c r="D79" s="201"/>
      <c r="E79" s="201"/>
      <c r="F79" s="201"/>
      <c r="G79" s="201"/>
      <c r="H79" s="201"/>
      <c r="I79" s="201"/>
      <c r="J79" s="42">
        <f>J75-J76-J77-J78</f>
        <v>0</v>
      </c>
      <c r="K79" s="29"/>
      <c r="L79" s="29"/>
    </row>
    <row r="80" spans="1:12" ht="18" customHeight="1" x14ac:dyDescent="0.2">
      <c r="A80" s="217" t="s">
        <v>144</v>
      </c>
      <c r="B80" s="217"/>
      <c r="C80" s="216"/>
      <c r="D80" s="216"/>
      <c r="E80" s="62"/>
      <c r="F80" s="218"/>
      <c r="G80" s="218"/>
      <c r="H80" s="218"/>
      <c r="I80" s="218"/>
      <c r="J80" s="218"/>
      <c r="K80" s="29"/>
      <c r="L80" s="29"/>
    </row>
    <row r="81" spans="1:12" ht="12.75" customHeight="1" x14ac:dyDescent="0.2">
      <c r="A81" s="217" t="s">
        <v>145</v>
      </c>
      <c r="B81" s="217"/>
      <c r="C81" s="219"/>
      <c r="D81" s="219"/>
      <c r="E81" s="62"/>
      <c r="F81" s="217" t="s">
        <v>146</v>
      </c>
      <c r="G81" s="217"/>
      <c r="H81" s="217"/>
      <c r="I81" s="217"/>
      <c r="J81" s="217"/>
      <c r="K81" s="29"/>
      <c r="L81" s="29"/>
    </row>
    <row r="82" spans="1:12" ht="13.5" x14ac:dyDescent="0.2">
      <c r="A82" s="63"/>
      <c r="B82" s="63"/>
      <c r="C82" s="62"/>
      <c r="D82" s="62"/>
      <c r="E82" s="62"/>
      <c r="F82" s="62" t="s">
        <v>147</v>
      </c>
      <c r="G82" s="216"/>
      <c r="H82" s="216"/>
      <c r="I82" s="216"/>
      <c r="J82" s="216"/>
      <c r="K82" s="29"/>
      <c r="L82" s="29"/>
    </row>
    <row r="83" spans="1:12" ht="15.75" customHeight="1" x14ac:dyDescent="0.2">
      <c r="A83" s="63"/>
      <c r="B83" s="63"/>
      <c r="C83" s="62"/>
      <c r="D83" s="62"/>
      <c r="E83" s="62"/>
      <c r="F83" s="217" t="s">
        <v>148</v>
      </c>
      <c r="G83" s="217"/>
      <c r="H83" s="216"/>
      <c r="I83" s="216"/>
      <c r="J83" s="216"/>
      <c r="K83" s="29"/>
      <c r="L83" s="29"/>
    </row>
    <row r="84" spans="1:12" ht="15" customHeight="1" x14ac:dyDescent="0.2">
      <c r="A84" s="64"/>
      <c r="B84" s="64"/>
      <c r="C84" s="29"/>
      <c r="D84" s="29"/>
      <c r="E84" s="29"/>
      <c r="F84" s="29"/>
      <c r="G84" s="29"/>
      <c r="H84" s="29"/>
      <c r="I84" s="65"/>
      <c r="J84" s="66"/>
      <c r="K84" s="29"/>
      <c r="L84" s="29"/>
    </row>
    <row r="85" spans="1:12" ht="15" hidden="1" customHeight="1" x14ac:dyDescent="0.2">
      <c r="A85" s="64"/>
      <c r="B85" s="64"/>
      <c r="C85" s="29"/>
      <c r="D85" s="29"/>
      <c r="E85" s="29"/>
      <c r="F85" s="29"/>
      <c r="G85" s="29"/>
      <c r="H85" s="29"/>
      <c r="I85" s="65"/>
      <c r="J85" s="65"/>
      <c r="K85" s="29"/>
      <c r="L85" s="29"/>
    </row>
    <row r="86" spans="1:12" ht="15" hidden="1" customHeight="1" x14ac:dyDescent="0.2">
      <c r="A86" s="64"/>
      <c r="B86" s="64"/>
      <c r="C86" s="29"/>
      <c r="D86" s="29"/>
      <c r="E86" s="29"/>
      <c r="F86" s="29"/>
      <c r="G86" s="29"/>
      <c r="H86" s="29"/>
      <c r="I86" s="65"/>
      <c r="J86" s="65"/>
      <c r="K86" s="29"/>
      <c r="L86" s="29"/>
    </row>
    <row r="87" spans="1:12" ht="15" hidden="1" customHeight="1" x14ac:dyDescent="0.2">
      <c r="A87" s="64"/>
      <c r="B87" s="64"/>
      <c r="C87" s="29"/>
      <c r="D87" s="29"/>
      <c r="E87" s="29"/>
      <c r="F87" s="29"/>
      <c r="G87" s="29"/>
      <c r="H87" s="29"/>
      <c r="I87" s="65"/>
      <c r="J87" s="65"/>
      <c r="K87" s="29"/>
      <c r="L87" s="29"/>
    </row>
    <row r="88" spans="1:12" ht="15" hidden="1" customHeight="1" x14ac:dyDescent="0.2">
      <c r="A88" s="64"/>
      <c r="B88" s="64"/>
      <c r="C88" s="29"/>
      <c r="D88" s="29"/>
      <c r="E88" s="29"/>
      <c r="F88" s="29"/>
      <c r="G88" s="29"/>
      <c r="H88" s="29"/>
      <c r="I88" s="65"/>
      <c r="J88" s="65"/>
      <c r="K88" s="29"/>
      <c r="L88" s="29"/>
    </row>
    <row r="89" spans="1:12" ht="15" hidden="1" customHeight="1" x14ac:dyDescent="0.2">
      <c r="A89" s="64"/>
      <c r="B89" s="64"/>
      <c r="C89" s="29"/>
      <c r="D89" s="29"/>
      <c r="E89" s="29"/>
      <c r="F89" s="29"/>
      <c r="G89" s="29"/>
      <c r="H89" s="29"/>
      <c r="I89" s="65"/>
      <c r="J89" s="65"/>
      <c r="K89" s="29"/>
      <c r="L89" s="29"/>
    </row>
    <row r="90" spans="1:12" ht="15" hidden="1" customHeight="1" x14ac:dyDescent="0.2">
      <c r="A90" s="64"/>
      <c r="B90" s="64"/>
      <c r="C90" s="29"/>
      <c r="D90" s="29"/>
      <c r="E90" s="29"/>
      <c r="F90" s="29"/>
      <c r="G90" s="29"/>
      <c r="H90" s="29"/>
      <c r="I90" s="65"/>
      <c r="J90" s="65"/>
      <c r="K90" s="29"/>
      <c r="L90" s="29"/>
    </row>
    <row r="91" spans="1:12" ht="15" hidden="1" customHeight="1" x14ac:dyDescent="0.2">
      <c r="A91" s="64"/>
      <c r="B91" s="64"/>
      <c r="C91" s="29"/>
      <c r="D91" s="29"/>
      <c r="E91" s="29"/>
      <c r="F91" s="29"/>
      <c r="G91" s="29"/>
      <c r="H91" s="29"/>
      <c r="I91" s="65"/>
      <c r="J91" s="65"/>
      <c r="K91" s="29"/>
      <c r="L91" s="29"/>
    </row>
    <row r="92" spans="1:12" ht="15" hidden="1" customHeight="1" x14ac:dyDescent="0.2">
      <c r="A92" s="64"/>
      <c r="B92" s="64"/>
      <c r="C92" s="29"/>
      <c r="D92" s="29"/>
      <c r="E92" s="29"/>
      <c r="F92" s="29"/>
      <c r="G92" s="29"/>
      <c r="H92" s="29"/>
      <c r="I92" s="65"/>
      <c r="J92" s="65"/>
      <c r="K92" s="29"/>
      <c r="L92" s="29"/>
    </row>
    <row r="93" spans="1:12" ht="15" hidden="1" customHeight="1" x14ac:dyDescent="0.2">
      <c r="A93" s="64"/>
      <c r="B93" s="64"/>
      <c r="C93" s="29"/>
      <c r="D93" s="29"/>
      <c r="E93" s="29"/>
      <c r="F93" s="29"/>
      <c r="G93" s="29"/>
      <c r="H93" s="29"/>
      <c r="I93" s="65"/>
      <c r="J93" s="65"/>
      <c r="K93" s="29"/>
      <c r="L93" s="29"/>
    </row>
    <row r="94" spans="1:12" ht="15" hidden="1" customHeight="1" x14ac:dyDescent="0.2">
      <c r="A94" s="64"/>
      <c r="B94" s="64"/>
      <c r="C94" s="29"/>
      <c r="D94" s="29"/>
      <c r="E94" s="29"/>
      <c r="F94" s="29"/>
      <c r="G94" s="29"/>
      <c r="H94" s="29"/>
      <c r="I94" s="65"/>
      <c r="J94" s="65"/>
      <c r="K94" s="29"/>
      <c r="L94" s="29"/>
    </row>
    <row r="95" spans="1:12" ht="15" hidden="1" customHeight="1" x14ac:dyDescent="0.2">
      <c r="A95" s="64"/>
      <c r="B95" s="64"/>
      <c r="C95" s="29"/>
      <c r="D95" s="29"/>
      <c r="E95" s="29"/>
      <c r="F95" s="29"/>
      <c r="G95" s="29"/>
      <c r="H95" s="29"/>
      <c r="I95" s="65"/>
      <c r="J95" s="65"/>
      <c r="K95" s="29"/>
      <c r="L95" s="29"/>
    </row>
    <row r="96" spans="1:12" ht="15" hidden="1" customHeight="1" x14ac:dyDescent="0.2">
      <c r="A96" s="64"/>
      <c r="B96" s="64"/>
      <c r="C96" s="29"/>
      <c r="D96" s="29"/>
      <c r="E96" s="29"/>
      <c r="F96" s="29"/>
      <c r="G96" s="29"/>
      <c r="H96" s="29"/>
      <c r="I96" s="65"/>
      <c r="J96" s="65"/>
      <c r="K96" s="29"/>
      <c r="L96" s="29"/>
    </row>
    <row r="97" spans="1:12" ht="15" hidden="1" customHeight="1" x14ac:dyDescent="0.2">
      <c r="A97" s="64"/>
      <c r="B97" s="64"/>
      <c r="C97" s="29"/>
      <c r="D97" s="29"/>
      <c r="E97" s="29"/>
      <c r="F97" s="29"/>
      <c r="G97" s="29"/>
      <c r="H97" s="29"/>
      <c r="I97" s="65"/>
      <c r="J97" s="65"/>
      <c r="K97" s="29"/>
      <c r="L97" s="29"/>
    </row>
    <row r="98" spans="1:12" ht="15" hidden="1" customHeight="1" x14ac:dyDescent="0.2">
      <c r="A98" s="64"/>
      <c r="B98" s="64"/>
      <c r="C98" s="29"/>
      <c r="D98" s="29"/>
      <c r="E98" s="29"/>
      <c r="F98" s="29"/>
      <c r="G98" s="29"/>
      <c r="H98" s="29"/>
      <c r="I98" s="65"/>
      <c r="J98" s="65"/>
      <c r="K98" s="29"/>
      <c r="L98" s="29"/>
    </row>
    <row r="99" spans="1:12" ht="15" hidden="1" customHeight="1" x14ac:dyDescent="0.2">
      <c r="A99" s="64"/>
      <c r="B99" s="64"/>
      <c r="C99" s="29"/>
      <c r="D99" s="29"/>
      <c r="E99" s="29"/>
      <c r="F99" s="29"/>
      <c r="G99" s="29"/>
      <c r="H99" s="29"/>
      <c r="I99" s="65"/>
      <c r="J99" s="65"/>
      <c r="K99" s="29"/>
      <c r="L99" s="29"/>
    </row>
    <row r="100" spans="1:12" ht="15" hidden="1" customHeight="1" x14ac:dyDescent="0.2">
      <c r="A100" s="64"/>
      <c r="B100" s="64"/>
      <c r="C100" s="29"/>
      <c r="D100" s="29"/>
      <c r="E100" s="29"/>
      <c r="F100" s="29"/>
      <c r="G100" s="29"/>
      <c r="H100" s="29"/>
      <c r="I100" s="65"/>
      <c r="J100" s="65"/>
      <c r="K100" s="29"/>
      <c r="L100" s="29"/>
    </row>
    <row r="101" spans="1:12" ht="15" hidden="1" customHeight="1" x14ac:dyDescent="0.2">
      <c r="A101" s="64"/>
      <c r="B101" s="64"/>
      <c r="C101" s="29"/>
      <c r="D101" s="29"/>
      <c r="E101" s="29"/>
      <c r="F101" s="29"/>
      <c r="G101" s="29"/>
      <c r="H101" s="29"/>
      <c r="I101" s="65"/>
      <c r="J101" s="65"/>
      <c r="K101" s="29"/>
      <c r="L101" s="29"/>
    </row>
    <row r="102" spans="1:12" ht="15" hidden="1" customHeight="1" x14ac:dyDescent="0.2">
      <c r="A102" s="64"/>
      <c r="B102" s="64"/>
      <c r="C102" s="29"/>
      <c r="D102" s="29"/>
      <c r="E102" s="29"/>
      <c r="F102" s="29"/>
      <c r="G102" s="29"/>
      <c r="H102" s="29"/>
      <c r="I102" s="65"/>
      <c r="J102" s="65"/>
      <c r="K102" s="29"/>
      <c r="L102" s="29"/>
    </row>
    <row r="103" spans="1:12" ht="15" hidden="1" customHeight="1" x14ac:dyDescent="0.2">
      <c r="A103" s="64"/>
      <c r="B103" s="64"/>
      <c r="C103" s="29"/>
      <c r="D103" s="29"/>
      <c r="E103" s="29"/>
      <c r="F103" s="29"/>
      <c r="G103" s="29"/>
      <c r="H103" s="29"/>
      <c r="I103" s="65"/>
      <c r="J103" s="65"/>
      <c r="K103" s="29"/>
      <c r="L103" s="29"/>
    </row>
    <row r="104" spans="1:12" ht="15.75" customHeight="1" x14ac:dyDescent="0.2"/>
  </sheetData>
  <sheetProtection password="CEC6" sheet="1" objects="1" scenarios="1"/>
  <mergeCells count="95">
    <mergeCell ref="G82:J82"/>
    <mergeCell ref="F83:G83"/>
    <mergeCell ref="H83:J83"/>
    <mergeCell ref="A80:B80"/>
    <mergeCell ref="C80:D80"/>
    <mergeCell ref="F80:J80"/>
    <mergeCell ref="A81:B81"/>
    <mergeCell ref="C81:D81"/>
    <mergeCell ref="F81:J81"/>
    <mergeCell ref="C75:I75"/>
    <mergeCell ref="C76:I76"/>
    <mergeCell ref="C77:I77"/>
    <mergeCell ref="C78:I78"/>
    <mergeCell ref="C79:I79"/>
    <mergeCell ref="C70:I70"/>
    <mergeCell ref="C71:I71"/>
    <mergeCell ref="C72:I72"/>
    <mergeCell ref="C73:I73"/>
    <mergeCell ref="C74:I74"/>
    <mergeCell ref="C65:I65"/>
    <mergeCell ref="C66:I66"/>
    <mergeCell ref="C67:I67"/>
    <mergeCell ref="C68:I68"/>
    <mergeCell ref="C69:I69"/>
    <mergeCell ref="C60:G60"/>
    <mergeCell ref="C61:H61"/>
    <mergeCell ref="C62:H62"/>
    <mergeCell ref="C63:H63"/>
    <mergeCell ref="C64:G64"/>
    <mergeCell ref="C55:G55"/>
    <mergeCell ref="C56:H56"/>
    <mergeCell ref="C57:H57"/>
    <mergeCell ref="C58:H58"/>
    <mergeCell ref="C59:H59"/>
    <mergeCell ref="C50:H50"/>
    <mergeCell ref="C51:H51"/>
    <mergeCell ref="C52:H52"/>
    <mergeCell ref="C53:H53"/>
    <mergeCell ref="C54:H54"/>
    <mergeCell ref="C45:H45"/>
    <mergeCell ref="C46:H46"/>
    <mergeCell ref="C47:H47"/>
    <mergeCell ref="C48:H48"/>
    <mergeCell ref="C49:H49"/>
    <mergeCell ref="C42:H42"/>
    <mergeCell ref="I42:I43"/>
    <mergeCell ref="J42:J43"/>
    <mergeCell ref="C43:H43"/>
    <mergeCell ref="C44:H44"/>
    <mergeCell ref="C36:H36"/>
    <mergeCell ref="C37:H37"/>
    <mergeCell ref="C38:I38"/>
    <mergeCell ref="C39:I39"/>
    <mergeCell ref="A41:H41"/>
    <mergeCell ref="C31:H31"/>
    <mergeCell ref="C32:I32"/>
    <mergeCell ref="C33:H33"/>
    <mergeCell ref="C34:H34"/>
    <mergeCell ref="C35:H35"/>
    <mergeCell ref="C26:H26"/>
    <mergeCell ref="C27:G27"/>
    <mergeCell ref="C28:I28"/>
    <mergeCell ref="C29:I29"/>
    <mergeCell ref="C30:H30"/>
    <mergeCell ref="C21:H21"/>
    <mergeCell ref="C22:H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dataValidations count="1">
    <dataValidation type="list" allowBlank="1" showErrorMessage="1" sqref="H60" xr:uid="{00000000-0002-0000-0700-000000000000}">
      <formula1>"50%,100%"</formula1>
      <formula2>0</formula2>
    </dataValidation>
  </dataValidations>
  <pageMargins left="0.7" right="0.7" top="0.75" bottom="0.75" header="0.511811023622047" footer="0.511811023622047"/>
  <pageSetup paperSize="9" orientation="portrait" horizontalDpi="300" verticalDpi="30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5"/>
  <sheetViews>
    <sheetView showGridLines="0" topLeftCell="A28" zoomScale="130" zoomScaleNormal="130" workbookViewId="0">
      <selection activeCell="J39" sqref="J39"/>
    </sheetView>
  </sheetViews>
  <sheetFormatPr defaultColWidth="0" defaultRowHeight="15.75" customHeight="1" zeroHeight="1" x14ac:dyDescent="0.2"/>
  <cols>
    <col min="1" max="1" width="2.7109375" style="11" customWidth="1"/>
    <col min="2" max="2" width="2.42578125" style="11" customWidth="1"/>
    <col min="3" max="3" width="6.85546875" style="11" customWidth="1"/>
    <col min="4" max="4" width="10.7109375" style="11" customWidth="1"/>
    <col min="5" max="5" width="10.28515625" style="11" customWidth="1"/>
    <col min="6" max="6" width="8.42578125" style="11" customWidth="1"/>
    <col min="7" max="7" width="13.28515625" style="11" customWidth="1"/>
    <col min="8" max="8" width="10.42578125" style="11" customWidth="1"/>
    <col min="9" max="9" width="12.28515625" style="11" customWidth="1"/>
    <col min="10" max="10" width="12.7109375" style="11"/>
    <col min="11" max="11" width="7.7109375" style="11" customWidth="1"/>
    <col min="12" max="14" width="7.7109375" style="11" hidden="1" customWidth="1"/>
    <col min="15" max="16384" width="12.7109375" style="1" hidden="1"/>
  </cols>
  <sheetData>
    <row r="1" spans="1:14" ht="15" customHeight="1" x14ac:dyDescent="0.2">
      <c r="A1" s="67"/>
      <c r="B1" s="68"/>
      <c r="C1" s="220" t="str">
        <f>'Statement_OLD Regime'!C1:I1</f>
        <v xml:space="preserve"> INCOME TAX STATEMENT FOR THE FINANCIAL YEAR 2026-2027</v>
      </c>
      <c r="D1" s="220"/>
      <c r="E1" s="220"/>
      <c r="F1" s="220"/>
      <c r="G1" s="220"/>
      <c r="H1" s="220"/>
      <c r="I1" s="220"/>
      <c r="J1" s="221" t="s">
        <v>149</v>
      </c>
      <c r="K1" s="69"/>
      <c r="L1" s="69"/>
      <c r="M1" s="69"/>
      <c r="N1" s="69"/>
    </row>
    <row r="2" spans="1:14" ht="15" customHeight="1" x14ac:dyDescent="0.2">
      <c r="A2" s="70"/>
      <c r="B2" s="71"/>
      <c r="C2" s="222" t="str">
        <f>'Statement_OLD Regime'!C2:I2</f>
        <v>(Assessment Year 2027-2028)</v>
      </c>
      <c r="D2" s="222"/>
      <c r="E2" s="222"/>
      <c r="F2" s="222"/>
      <c r="G2" s="222"/>
      <c r="H2" s="222"/>
      <c r="I2" s="222"/>
      <c r="J2" s="221"/>
      <c r="K2" s="69"/>
      <c r="L2" s="69"/>
      <c r="M2" s="69"/>
      <c r="N2" s="69"/>
    </row>
    <row r="3" spans="1:14" ht="45" customHeight="1" x14ac:dyDescent="0.2">
      <c r="A3" s="223" t="s">
        <v>47</v>
      </c>
      <c r="B3" s="223"/>
      <c r="C3" s="223"/>
      <c r="D3" s="223"/>
      <c r="E3" s="224" t="str">
        <f>Home!B13</f>
        <v>Name, Designation &amp; Official Address ( Pls Fill)</v>
      </c>
      <c r="F3" s="224"/>
      <c r="G3" s="224"/>
      <c r="H3" s="224"/>
      <c r="I3" s="224"/>
      <c r="J3" s="224"/>
      <c r="K3" s="69"/>
      <c r="L3" s="69"/>
      <c r="M3" s="69"/>
      <c r="N3" s="69"/>
    </row>
    <row r="4" spans="1:14" ht="14.25" customHeight="1" x14ac:dyDescent="0.2">
      <c r="A4" s="223" t="s">
        <v>48</v>
      </c>
      <c r="B4" s="223"/>
      <c r="C4" s="223"/>
      <c r="D4" s="223"/>
      <c r="E4" s="225" t="str">
        <f>Home!J13</f>
        <v>Name &amp; Residential Address (Pls Fill)</v>
      </c>
      <c r="F4" s="225"/>
      <c r="G4" s="225"/>
      <c r="H4" s="225"/>
      <c r="I4" s="225"/>
      <c r="J4" s="225"/>
      <c r="K4" s="69"/>
      <c r="L4" s="69"/>
      <c r="M4" s="69"/>
      <c r="N4" s="69"/>
    </row>
    <row r="5" spans="1:14" ht="14.25" customHeight="1" x14ac:dyDescent="0.2">
      <c r="A5" s="226" t="s">
        <v>49</v>
      </c>
      <c r="B5" s="226"/>
      <c r="C5" s="227" t="str">
        <f>Home!G15</f>
        <v>PAN (PLS Fill)</v>
      </c>
      <c r="D5" s="227"/>
      <c r="E5" s="72" t="s">
        <v>50</v>
      </c>
      <c r="F5" s="228">
        <f>'Statement_OLD Regime'!F5:G5</f>
        <v>0</v>
      </c>
      <c r="G5" s="228"/>
      <c r="H5" s="73" t="s">
        <v>51</v>
      </c>
      <c r="I5" s="229">
        <f>'Statement_OLD Regime'!I5:J5</f>
        <v>0</v>
      </c>
      <c r="J5" s="229"/>
      <c r="K5" s="69"/>
      <c r="L5" s="69"/>
      <c r="M5" s="69"/>
      <c r="N5" s="69"/>
    </row>
    <row r="6" spans="1:14" ht="14.25" customHeight="1" x14ac:dyDescent="0.2">
      <c r="A6" s="74">
        <v>1</v>
      </c>
      <c r="B6" s="74" t="s">
        <v>150</v>
      </c>
      <c r="C6" s="230" t="s">
        <v>53</v>
      </c>
      <c r="D6" s="230"/>
      <c r="E6" s="230"/>
      <c r="F6" s="230"/>
      <c r="G6" s="230"/>
      <c r="H6" s="75"/>
      <c r="I6" s="76" t="s">
        <v>54</v>
      </c>
      <c r="J6" s="76" t="s">
        <v>54</v>
      </c>
      <c r="K6" s="69"/>
      <c r="L6" s="69"/>
      <c r="M6" s="69"/>
      <c r="N6" s="69"/>
    </row>
    <row r="7" spans="1:14" ht="15" customHeight="1" x14ac:dyDescent="0.2">
      <c r="A7" s="74"/>
      <c r="B7" s="74">
        <v>1</v>
      </c>
      <c r="C7" s="231" t="s">
        <v>55</v>
      </c>
      <c r="D7" s="231"/>
      <c r="E7" s="77">
        <f>'Statement_OLD Regime'!E7</f>
        <v>2026</v>
      </c>
      <c r="F7" s="78">
        <f>'Salary Details'!K5</f>
        <v>0</v>
      </c>
      <c r="G7" s="38" t="s">
        <v>56</v>
      </c>
      <c r="H7" s="77">
        <f>'Statement_OLD Regime'!H7</f>
        <v>2026</v>
      </c>
      <c r="I7" s="79">
        <f>'Salary Details'!K11</f>
        <v>0</v>
      </c>
      <c r="J7" s="80"/>
      <c r="K7" s="69"/>
      <c r="L7" s="69"/>
      <c r="M7" s="69"/>
      <c r="N7" s="69"/>
    </row>
    <row r="8" spans="1:14" ht="14.25" customHeight="1" x14ac:dyDescent="0.2">
      <c r="A8" s="74"/>
      <c r="B8" s="74">
        <v>2</v>
      </c>
      <c r="C8" s="231" t="s">
        <v>57</v>
      </c>
      <c r="D8" s="231"/>
      <c r="E8" s="77">
        <f>'Statement_OLD Regime'!E8</f>
        <v>2026</v>
      </c>
      <c r="F8" s="78">
        <f>'Salary Details'!K6</f>
        <v>0</v>
      </c>
      <c r="G8" s="38" t="s">
        <v>58</v>
      </c>
      <c r="H8" s="77">
        <f>'Statement_OLD Regime'!H8</f>
        <v>2026</v>
      </c>
      <c r="I8" s="79">
        <f>'Salary Details'!K12</f>
        <v>0</v>
      </c>
      <c r="J8" s="80"/>
      <c r="K8" s="69"/>
      <c r="L8" s="69"/>
      <c r="M8" s="69"/>
      <c r="N8" s="69"/>
    </row>
    <row r="9" spans="1:14" ht="15" customHeight="1" x14ac:dyDescent="0.2">
      <c r="A9" s="74"/>
      <c r="B9" s="74">
        <v>3</v>
      </c>
      <c r="C9" s="231" t="s">
        <v>59</v>
      </c>
      <c r="D9" s="231"/>
      <c r="E9" s="77">
        <f>'Statement_OLD Regime'!E9</f>
        <v>2026</v>
      </c>
      <c r="F9" s="78">
        <f>'Salary Details'!K7</f>
        <v>0</v>
      </c>
      <c r="G9" s="38" t="s">
        <v>60</v>
      </c>
      <c r="H9" s="77">
        <f>'Statement_OLD Regime'!H9</f>
        <v>2026</v>
      </c>
      <c r="I9" s="79">
        <f>'Salary Details'!K13</f>
        <v>0</v>
      </c>
      <c r="J9" s="80"/>
      <c r="K9" s="69"/>
      <c r="L9" s="69"/>
      <c r="M9" s="69"/>
      <c r="N9" s="69"/>
    </row>
    <row r="10" spans="1:14" ht="15" customHeight="1" x14ac:dyDescent="0.2">
      <c r="A10" s="74"/>
      <c r="B10" s="74">
        <v>4</v>
      </c>
      <c r="C10" s="231" t="s">
        <v>61</v>
      </c>
      <c r="D10" s="231"/>
      <c r="E10" s="77">
        <f>'Statement_OLD Regime'!E10</f>
        <v>2026</v>
      </c>
      <c r="F10" s="78">
        <f>'Salary Details'!K8</f>
        <v>0</v>
      </c>
      <c r="G10" s="38" t="s">
        <v>62</v>
      </c>
      <c r="H10" s="77">
        <f>'Statement_OLD Regime'!H10</f>
        <v>2026</v>
      </c>
      <c r="I10" s="79">
        <f>'Salary Details'!K14</f>
        <v>0</v>
      </c>
      <c r="J10" s="80"/>
      <c r="K10" s="69"/>
      <c r="L10" s="69"/>
      <c r="M10" s="69"/>
      <c r="N10" s="69"/>
    </row>
    <row r="11" spans="1:14" ht="14.25" customHeight="1" x14ac:dyDescent="0.2">
      <c r="A11" s="74"/>
      <c r="B11" s="74">
        <v>5</v>
      </c>
      <c r="C11" s="231" t="s">
        <v>63</v>
      </c>
      <c r="D11" s="231"/>
      <c r="E11" s="77">
        <f>'Statement_OLD Regime'!E11</f>
        <v>2026</v>
      </c>
      <c r="F11" s="78">
        <f>'Salary Details'!K9</f>
        <v>0</v>
      </c>
      <c r="G11" s="38" t="s">
        <v>64</v>
      </c>
      <c r="H11" s="77">
        <f>'Statement_OLD Regime'!H11</f>
        <v>2027</v>
      </c>
      <c r="I11" s="79">
        <f>'Salary Details'!K15</f>
        <v>0</v>
      </c>
      <c r="J11" s="80"/>
      <c r="K11" s="69"/>
      <c r="L11" s="69"/>
      <c r="M11" s="69"/>
      <c r="N11" s="69"/>
    </row>
    <row r="12" spans="1:14" ht="14.25" customHeight="1" x14ac:dyDescent="0.2">
      <c r="A12" s="74"/>
      <c r="B12" s="74">
        <v>6</v>
      </c>
      <c r="C12" s="231" t="s">
        <v>65</v>
      </c>
      <c r="D12" s="231"/>
      <c r="E12" s="77">
        <f>'Statement_OLD Regime'!E12</f>
        <v>2026</v>
      </c>
      <c r="F12" s="78">
        <f>'Salary Details'!K10</f>
        <v>0</v>
      </c>
      <c r="G12" s="38" t="s">
        <v>66</v>
      </c>
      <c r="H12" s="77">
        <f>'Statement_OLD Regime'!H12</f>
        <v>2027</v>
      </c>
      <c r="I12" s="79">
        <f>'Salary Details'!K16</f>
        <v>0</v>
      </c>
      <c r="J12" s="80"/>
      <c r="K12" s="69"/>
      <c r="L12" s="69"/>
      <c r="M12" s="69"/>
      <c r="N12" s="69"/>
    </row>
    <row r="13" spans="1:14" ht="14.25" customHeight="1" x14ac:dyDescent="0.2">
      <c r="A13" s="74"/>
      <c r="B13" s="74">
        <v>12</v>
      </c>
      <c r="C13" s="232" t="s">
        <v>67</v>
      </c>
      <c r="D13" s="232"/>
      <c r="E13" s="232"/>
      <c r="F13" s="232"/>
      <c r="G13" s="232"/>
      <c r="H13" s="232"/>
      <c r="I13" s="81">
        <f>SUM(F7:F12)+SUM(I7:I12)</f>
        <v>0</v>
      </c>
      <c r="J13" s="82">
        <f>I13</f>
        <v>0</v>
      </c>
      <c r="K13" s="69"/>
      <c r="L13" s="69"/>
      <c r="M13" s="69"/>
      <c r="N13" s="69"/>
    </row>
    <row r="14" spans="1:14" ht="14.25" customHeight="1" x14ac:dyDescent="0.2">
      <c r="A14" s="74"/>
      <c r="B14" s="74" t="s">
        <v>151</v>
      </c>
      <c r="C14" s="233" t="s">
        <v>69</v>
      </c>
      <c r="D14" s="233"/>
      <c r="E14" s="233"/>
      <c r="F14" s="233"/>
      <c r="G14" s="233"/>
      <c r="H14" s="233"/>
      <c r="I14" s="81">
        <f>'Salary Details'!K17</f>
        <v>0</v>
      </c>
      <c r="J14" s="82">
        <f>I14</f>
        <v>0</v>
      </c>
      <c r="K14" s="69"/>
      <c r="L14" s="69"/>
      <c r="M14" s="69"/>
      <c r="N14" s="69"/>
    </row>
    <row r="15" spans="1:14" ht="14.25" customHeight="1" x14ac:dyDescent="0.2">
      <c r="A15" s="74"/>
      <c r="B15" s="74" t="s">
        <v>152</v>
      </c>
      <c r="C15" s="233" t="s">
        <v>71</v>
      </c>
      <c r="D15" s="233"/>
      <c r="E15" s="233"/>
      <c r="F15" s="233"/>
      <c r="G15" s="233"/>
      <c r="H15" s="233"/>
      <c r="I15" s="81">
        <f>'Salary Details'!K19</f>
        <v>0</v>
      </c>
      <c r="J15" s="82">
        <f>I15</f>
        <v>0</v>
      </c>
      <c r="K15" s="69"/>
      <c r="L15" s="69"/>
      <c r="M15" s="69"/>
      <c r="N15" s="69"/>
    </row>
    <row r="16" spans="1:14" ht="14.25" customHeight="1" x14ac:dyDescent="0.2">
      <c r="A16" s="74"/>
      <c r="B16" s="74" t="s">
        <v>152</v>
      </c>
      <c r="C16" s="233" t="s">
        <v>73</v>
      </c>
      <c r="D16" s="233"/>
      <c r="E16" s="233"/>
      <c r="F16" s="233"/>
      <c r="G16" s="233"/>
      <c r="H16" s="233"/>
      <c r="I16" s="81">
        <f>'Salary Details'!K18</f>
        <v>0</v>
      </c>
      <c r="J16" s="82">
        <f>I16</f>
        <v>0</v>
      </c>
      <c r="K16" s="69"/>
      <c r="L16" s="69"/>
      <c r="M16" s="69"/>
      <c r="N16" s="69"/>
    </row>
    <row r="17" spans="1:14" ht="14.25" customHeight="1" x14ac:dyDescent="0.2">
      <c r="A17" s="74"/>
      <c r="B17" s="74" t="s">
        <v>153</v>
      </c>
      <c r="C17" s="233" t="s">
        <v>154</v>
      </c>
      <c r="D17" s="233"/>
      <c r="E17" s="233"/>
      <c r="F17" s="233"/>
      <c r="G17" s="233"/>
      <c r="H17" s="233"/>
      <c r="I17" s="81">
        <f>SUM('Salary Details'!K20)</f>
        <v>0</v>
      </c>
      <c r="J17" s="82">
        <f>I17</f>
        <v>0</v>
      </c>
      <c r="K17" s="69"/>
      <c r="L17" s="69"/>
      <c r="M17" s="69"/>
      <c r="N17" s="69"/>
    </row>
    <row r="18" spans="1:14" ht="14.25" customHeight="1" x14ac:dyDescent="0.2">
      <c r="A18" s="74"/>
      <c r="B18" s="74" t="s">
        <v>155</v>
      </c>
      <c r="C18" s="233" t="s">
        <v>156</v>
      </c>
      <c r="D18" s="233"/>
      <c r="E18" s="233"/>
      <c r="F18" s="233"/>
      <c r="G18" s="233"/>
      <c r="H18" s="233"/>
      <c r="I18" s="84">
        <f>SUM(I13:I17)</f>
        <v>0</v>
      </c>
      <c r="J18" s="85">
        <f>SUM(I13:I17)</f>
        <v>0</v>
      </c>
      <c r="K18" s="69"/>
      <c r="L18" s="69"/>
      <c r="M18" s="69"/>
      <c r="N18" s="69"/>
    </row>
    <row r="19" spans="1:14" ht="14.25" customHeight="1" x14ac:dyDescent="0.2">
      <c r="A19" s="74"/>
      <c r="B19" s="74" t="s">
        <v>157</v>
      </c>
      <c r="C19" s="230" t="s">
        <v>158</v>
      </c>
      <c r="D19" s="230"/>
      <c r="E19" s="230"/>
      <c r="F19" s="230"/>
      <c r="G19" s="230"/>
      <c r="H19" s="230"/>
      <c r="I19" s="86">
        <f>'Salary Details'!Q27</f>
        <v>0</v>
      </c>
      <c r="J19" s="87">
        <f>I19</f>
        <v>0</v>
      </c>
      <c r="K19" s="69"/>
      <c r="L19" s="69"/>
      <c r="M19" s="69"/>
      <c r="N19" s="69"/>
    </row>
    <row r="20" spans="1:14" ht="14.25" customHeight="1" x14ac:dyDescent="0.2">
      <c r="A20" s="74">
        <v>5</v>
      </c>
      <c r="B20" s="74"/>
      <c r="C20" s="234" t="s">
        <v>159</v>
      </c>
      <c r="D20" s="234"/>
      <c r="E20" s="234"/>
      <c r="F20" s="234"/>
      <c r="G20" s="234"/>
      <c r="H20" s="234"/>
      <c r="I20" s="234"/>
      <c r="J20" s="82">
        <f>J18+J19</f>
        <v>0</v>
      </c>
      <c r="K20" s="69"/>
      <c r="L20" s="69"/>
      <c r="M20" s="69"/>
      <c r="N20" s="69"/>
    </row>
    <row r="21" spans="1:14" ht="14.25" customHeight="1" x14ac:dyDescent="0.2">
      <c r="A21" s="74"/>
      <c r="B21" s="74"/>
      <c r="C21" s="234" t="s">
        <v>160</v>
      </c>
      <c r="D21" s="234"/>
      <c r="E21" s="234"/>
      <c r="F21" s="234"/>
      <c r="G21" s="234"/>
      <c r="H21" s="234"/>
      <c r="I21" s="88">
        <f>'Statement_New Regime'!I21</f>
        <v>0</v>
      </c>
      <c r="J21" s="82">
        <f>I21</f>
        <v>0</v>
      </c>
      <c r="K21" s="69"/>
      <c r="L21" s="69"/>
      <c r="M21" s="69"/>
      <c r="N21" s="69"/>
    </row>
    <row r="22" spans="1:14" ht="14.25" customHeight="1" x14ac:dyDescent="0.2">
      <c r="A22" s="74"/>
      <c r="B22" s="74"/>
      <c r="C22" s="234" t="s">
        <v>85</v>
      </c>
      <c r="D22" s="234"/>
      <c r="E22" s="234"/>
      <c r="F22" s="234"/>
      <c r="G22" s="234"/>
      <c r="H22" s="234"/>
      <c r="I22" s="89"/>
      <c r="J22" s="82">
        <f>J20+J21</f>
        <v>0</v>
      </c>
      <c r="K22" s="69"/>
      <c r="L22" s="69"/>
      <c r="M22" s="69"/>
      <c r="N22" s="69"/>
    </row>
    <row r="23" spans="1:14" ht="14.25" customHeight="1" x14ac:dyDescent="0.2">
      <c r="A23" s="74"/>
      <c r="B23" s="74"/>
      <c r="C23" s="234" t="s">
        <v>161</v>
      </c>
      <c r="D23" s="234"/>
      <c r="E23" s="234"/>
      <c r="F23" s="234"/>
      <c r="G23" s="234"/>
      <c r="H23" s="234"/>
      <c r="I23" s="76">
        <v>75000</v>
      </c>
      <c r="J23" s="82">
        <f>IF(J22&lt;=0,0,I23)</f>
        <v>0</v>
      </c>
      <c r="K23" s="69"/>
      <c r="L23" s="69"/>
      <c r="M23" s="69"/>
      <c r="N23" s="69"/>
    </row>
    <row r="24" spans="1:14" ht="14.25" customHeight="1" x14ac:dyDescent="0.2">
      <c r="A24" s="74">
        <v>6</v>
      </c>
      <c r="B24" s="74" t="s">
        <v>150</v>
      </c>
      <c r="C24" s="234" t="s">
        <v>162</v>
      </c>
      <c r="D24" s="234"/>
      <c r="E24" s="234"/>
      <c r="F24" s="234"/>
      <c r="G24" s="234"/>
      <c r="H24" s="234"/>
      <c r="I24" s="90">
        <f>'Statement_OLD Regime'!I33</f>
        <v>0</v>
      </c>
      <c r="J24" s="91">
        <f>I24</f>
        <v>0</v>
      </c>
      <c r="K24" s="69"/>
      <c r="L24" s="69"/>
      <c r="M24" s="69"/>
      <c r="N24" s="69"/>
    </row>
    <row r="25" spans="1:14" ht="14.25" customHeight="1" x14ac:dyDescent="0.2">
      <c r="A25" s="74"/>
      <c r="B25" s="74" t="s">
        <v>151</v>
      </c>
      <c r="C25" s="234" t="s">
        <v>96</v>
      </c>
      <c r="D25" s="234"/>
      <c r="E25" s="234"/>
      <c r="F25" s="234"/>
      <c r="G25" s="234"/>
      <c r="H25" s="234"/>
      <c r="I25" s="90">
        <f>'Statement_OLD Regime'!I34</f>
        <v>0</v>
      </c>
      <c r="J25" s="91">
        <f>I25</f>
        <v>0</v>
      </c>
      <c r="K25" s="69"/>
      <c r="L25" s="69"/>
      <c r="M25" s="69"/>
      <c r="N25" s="69"/>
    </row>
    <row r="26" spans="1:14" ht="14.25" customHeight="1" x14ac:dyDescent="0.2">
      <c r="A26" s="74"/>
      <c r="B26" s="74" t="s">
        <v>152</v>
      </c>
      <c r="C26" s="234" t="s">
        <v>97</v>
      </c>
      <c r="D26" s="234"/>
      <c r="E26" s="234"/>
      <c r="F26" s="234"/>
      <c r="G26" s="234"/>
      <c r="H26" s="234"/>
      <c r="I26" s="90">
        <f>'Statement_OLD Regime'!I35</f>
        <v>0</v>
      </c>
      <c r="J26" s="91">
        <f>I26</f>
        <v>0</v>
      </c>
      <c r="K26" s="69"/>
      <c r="L26" s="69"/>
      <c r="M26" s="69"/>
      <c r="N26" s="69"/>
    </row>
    <row r="27" spans="1:14" ht="14.25" customHeight="1" x14ac:dyDescent="0.2">
      <c r="A27" s="74">
        <v>7</v>
      </c>
      <c r="B27" s="74"/>
      <c r="C27" s="234" t="s">
        <v>92</v>
      </c>
      <c r="D27" s="234"/>
      <c r="E27" s="234"/>
      <c r="F27" s="234"/>
      <c r="G27" s="234"/>
      <c r="H27" s="234"/>
      <c r="I27" s="90">
        <f>'Statement_OLD Regime'!I30</f>
        <v>0</v>
      </c>
      <c r="J27" s="91">
        <f>I27</f>
        <v>0</v>
      </c>
      <c r="K27" s="69"/>
      <c r="L27" s="69"/>
      <c r="M27" s="69"/>
      <c r="N27" s="69"/>
    </row>
    <row r="28" spans="1:14" ht="14.25" customHeight="1" x14ac:dyDescent="0.2">
      <c r="A28" s="74"/>
      <c r="B28" s="74"/>
      <c r="C28" s="234" t="s">
        <v>98</v>
      </c>
      <c r="D28" s="234"/>
      <c r="E28" s="234"/>
      <c r="F28" s="234"/>
      <c r="G28" s="234"/>
      <c r="H28" s="234"/>
      <c r="I28" s="90">
        <f>'Statement_OLD Regime'!I36</f>
        <v>0</v>
      </c>
      <c r="J28" s="91">
        <f>I28</f>
        <v>0</v>
      </c>
      <c r="K28" s="69"/>
      <c r="L28" s="69"/>
      <c r="M28" s="69"/>
      <c r="N28" s="69"/>
    </row>
    <row r="29" spans="1:14" ht="14.25" customHeight="1" x14ac:dyDescent="0.2">
      <c r="A29" s="74"/>
      <c r="B29" s="74"/>
      <c r="C29" s="201" t="s">
        <v>99</v>
      </c>
      <c r="D29" s="201"/>
      <c r="E29" s="201"/>
      <c r="F29" s="201"/>
      <c r="G29" s="201"/>
      <c r="H29" s="201"/>
      <c r="I29" s="90">
        <f>'Statement_OLD Regime'!I37</f>
        <v>0</v>
      </c>
      <c r="J29" s="49">
        <f>IF(I29&lt;25000,-I29,-MIN(25000,ROUND(I29*0.3333,0),0))</f>
        <v>0</v>
      </c>
      <c r="K29" s="69"/>
      <c r="L29" s="69"/>
      <c r="M29" s="69"/>
      <c r="N29" s="69"/>
    </row>
    <row r="30" spans="1:14" ht="17.25" customHeight="1" x14ac:dyDescent="0.2">
      <c r="A30" s="74">
        <v>8</v>
      </c>
      <c r="B30" s="74"/>
      <c r="C30" s="234" t="s">
        <v>163</v>
      </c>
      <c r="D30" s="234"/>
      <c r="E30" s="234"/>
      <c r="F30" s="234"/>
      <c r="G30" s="234"/>
      <c r="H30" s="234"/>
      <c r="I30" s="234"/>
      <c r="J30" s="82">
        <f>J22-J21-J23+J24+J25+J26+J27+J28+J29</f>
        <v>0</v>
      </c>
      <c r="K30" s="69"/>
      <c r="L30" s="69"/>
      <c r="M30" s="69"/>
      <c r="N30" s="69"/>
    </row>
    <row r="31" spans="1:14" ht="17.25" customHeight="1" x14ac:dyDescent="0.2">
      <c r="A31" s="74"/>
      <c r="B31" s="74"/>
      <c r="C31" s="235" t="s">
        <v>164</v>
      </c>
      <c r="D31" s="235"/>
      <c r="E31" s="235"/>
      <c r="F31" s="235"/>
      <c r="G31" s="235"/>
      <c r="H31" s="235"/>
      <c r="I31" s="83"/>
      <c r="J31" s="82"/>
      <c r="K31" s="69"/>
      <c r="L31" s="69"/>
      <c r="M31" s="69"/>
      <c r="N31" s="69"/>
    </row>
    <row r="32" spans="1:14" ht="14.25" customHeight="1" x14ac:dyDescent="0.2">
      <c r="A32" s="74">
        <v>9</v>
      </c>
      <c r="B32" s="74" t="s">
        <v>150</v>
      </c>
      <c r="C32" s="234" t="s">
        <v>118</v>
      </c>
      <c r="D32" s="234"/>
      <c r="E32" s="234"/>
      <c r="F32" s="234"/>
      <c r="G32" s="234"/>
      <c r="H32" s="234"/>
      <c r="I32" s="79">
        <f>I19</f>
        <v>0</v>
      </c>
      <c r="J32" s="82">
        <f>I32</f>
        <v>0</v>
      </c>
      <c r="K32" s="69"/>
      <c r="L32" s="69"/>
      <c r="M32" s="69"/>
      <c r="N32" s="69"/>
    </row>
    <row r="33" spans="1:14" ht="14.25" customHeight="1" x14ac:dyDescent="0.2">
      <c r="A33" s="74">
        <v>10</v>
      </c>
      <c r="B33" s="74"/>
      <c r="C33" s="234" t="s">
        <v>165</v>
      </c>
      <c r="D33" s="234"/>
      <c r="E33" s="234"/>
      <c r="F33" s="234"/>
      <c r="G33" s="234"/>
      <c r="H33" s="234"/>
      <c r="I33" s="234"/>
      <c r="J33" s="79">
        <f>J30-J32</f>
        <v>0</v>
      </c>
      <c r="K33" s="69"/>
      <c r="L33" s="69"/>
      <c r="M33" s="69"/>
      <c r="N33" s="92"/>
    </row>
    <row r="34" spans="1:14" ht="14.25" customHeight="1" x14ac:dyDescent="0.2">
      <c r="A34" s="74">
        <v>11</v>
      </c>
      <c r="B34" s="74" t="s">
        <v>52</v>
      </c>
      <c r="C34" s="234" t="s">
        <v>131</v>
      </c>
      <c r="D34" s="234"/>
      <c r="E34" s="234"/>
      <c r="F34" s="234"/>
      <c r="G34" s="234"/>
      <c r="H34" s="234"/>
      <c r="I34" s="234"/>
      <c r="J34" s="82">
        <f>ROUND(J33,-1)</f>
        <v>0</v>
      </c>
      <c r="K34" s="93"/>
      <c r="L34" s="69"/>
      <c r="M34" s="69"/>
      <c r="N34" s="92"/>
    </row>
    <row r="35" spans="1:14" ht="14.25" customHeight="1" x14ac:dyDescent="0.2">
      <c r="A35" s="74">
        <v>12</v>
      </c>
      <c r="B35" s="74" t="s">
        <v>150</v>
      </c>
      <c r="C35" s="234" t="s">
        <v>166</v>
      </c>
      <c r="D35" s="234"/>
      <c r="E35" s="234"/>
      <c r="F35" s="234"/>
      <c r="G35" s="234"/>
      <c r="H35" s="234"/>
      <c r="I35" s="234"/>
      <c r="J35" s="79" t="str">
        <f>IF(J34&lt;400001,"0 ",IF(J34&lt;800001,(J34-400000)*5%,IF(J34&lt;1200001,(J34-800000)*10%+20000,IF(J34&lt;1600001,(J34-1200000)*15%+60000,IF(J34&lt;2000001,(J34-1600000)*20%+120000,IF(J34&lt;2400001,(J34-2000000)*25%+200000,IF(J34&gt;2400000,(J34-2400000)*30%+300000,0)))))))</f>
        <v xml:space="preserve">0 </v>
      </c>
      <c r="K35" s="69"/>
      <c r="L35" s="69"/>
      <c r="M35" s="69"/>
      <c r="N35" s="92"/>
    </row>
    <row r="36" spans="1:14" ht="30.75" customHeight="1" x14ac:dyDescent="0.2">
      <c r="A36" s="74"/>
      <c r="B36" s="74" t="s">
        <v>151</v>
      </c>
      <c r="C36" s="234" t="s">
        <v>167</v>
      </c>
      <c r="D36" s="234"/>
      <c r="E36" s="234"/>
      <c r="F36" s="234"/>
      <c r="G36" s="234"/>
      <c r="H36" s="234"/>
      <c r="I36" s="234"/>
      <c r="J36" s="79" t="str">
        <f>IF(J33&lt;=1200000,J35,0)</f>
        <v xml:space="preserve">0 </v>
      </c>
      <c r="K36" s="69"/>
      <c r="L36" s="69"/>
      <c r="M36" s="69"/>
      <c r="N36" s="92"/>
    </row>
    <row r="37" spans="1:14" ht="14.25" customHeight="1" x14ac:dyDescent="0.2">
      <c r="A37" s="74"/>
      <c r="B37" s="74" t="s">
        <v>152</v>
      </c>
      <c r="C37" s="236" t="s">
        <v>168</v>
      </c>
      <c r="D37" s="236"/>
      <c r="E37" s="236"/>
      <c r="F37" s="236"/>
      <c r="G37" s="236"/>
      <c r="H37" s="236"/>
      <c r="I37" s="236"/>
      <c r="J37" s="82">
        <f>J35-J36</f>
        <v>0</v>
      </c>
      <c r="K37" s="69"/>
      <c r="L37" s="69"/>
      <c r="M37" s="69"/>
      <c r="N37" s="92"/>
    </row>
    <row r="38" spans="1:14" ht="14.25" customHeight="1" x14ac:dyDescent="0.2">
      <c r="A38" s="74"/>
      <c r="B38" s="74" t="s">
        <v>153</v>
      </c>
      <c r="C38" s="234" t="s">
        <v>169</v>
      </c>
      <c r="D38" s="234"/>
      <c r="E38" s="234"/>
      <c r="F38" s="234"/>
      <c r="G38" s="234"/>
      <c r="H38" s="234"/>
      <c r="I38" s="234"/>
      <c r="J38" s="82">
        <f>MAX(J37-J39,0)</f>
        <v>0</v>
      </c>
      <c r="K38" s="69"/>
      <c r="L38" s="69"/>
      <c r="M38" s="69"/>
      <c r="N38" s="92"/>
    </row>
    <row r="39" spans="1:14" ht="14.25" customHeight="1" x14ac:dyDescent="0.2">
      <c r="A39" s="74"/>
      <c r="B39" s="74" t="s">
        <v>170</v>
      </c>
      <c r="C39" s="236" t="s">
        <v>171</v>
      </c>
      <c r="D39" s="236"/>
      <c r="E39" s="236"/>
      <c r="F39" s="236"/>
      <c r="G39" s="236"/>
      <c r="H39" s="236"/>
      <c r="I39" s="236"/>
      <c r="J39" s="82">
        <f>IF(J33&lt;1200001,0,MIN(J35,J33-1200000,J35))</f>
        <v>0</v>
      </c>
      <c r="K39" s="69"/>
      <c r="L39" s="69"/>
      <c r="M39" s="69"/>
      <c r="N39" s="92"/>
    </row>
    <row r="40" spans="1:14" ht="14.25" customHeight="1" x14ac:dyDescent="0.2">
      <c r="A40" s="74">
        <v>13</v>
      </c>
      <c r="B40" s="74"/>
      <c r="C40" s="234" t="s">
        <v>172</v>
      </c>
      <c r="D40" s="234"/>
      <c r="E40" s="234"/>
      <c r="F40" s="234"/>
      <c r="G40" s="234"/>
      <c r="H40" s="234"/>
      <c r="I40" s="234"/>
      <c r="J40" s="88">
        <f>'Statement_New Regime'!J40</f>
        <v>0</v>
      </c>
      <c r="K40" s="69"/>
      <c r="L40" s="69"/>
      <c r="M40" s="69"/>
      <c r="N40" s="92"/>
    </row>
    <row r="41" spans="1:14" ht="14.25" customHeight="1" x14ac:dyDescent="0.2">
      <c r="A41" s="74">
        <v>14</v>
      </c>
      <c r="B41" s="74" t="s">
        <v>150</v>
      </c>
      <c r="C41" s="234" t="s">
        <v>173</v>
      </c>
      <c r="D41" s="234"/>
      <c r="E41" s="234"/>
      <c r="F41" s="234"/>
      <c r="G41" s="234"/>
      <c r="H41" s="234"/>
      <c r="I41" s="234"/>
      <c r="J41" s="79">
        <f>ROUND((J39+J40)*4%,0)</f>
        <v>0</v>
      </c>
      <c r="K41" s="69"/>
      <c r="L41" s="69"/>
      <c r="M41" s="69"/>
      <c r="N41" s="92"/>
    </row>
    <row r="42" spans="1:14" ht="14.25" customHeight="1" x14ac:dyDescent="0.2">
      <c r="A42" s="74">
        <v>15</v>
      </c>
      <c r="B42" s="74"/>
      <c r="C42" s="234" t="s">
        <v>174</v>
      </c>
      <c r="D42" s="234"/>
      <c r="E42" s="234"/>
      <c r="F42" s="234"/>
      <c r="G42" s="234"/>
      <c r="H42" s="234"/>
      <c r="I42" s="234"/>
      <c r="J42" s="82">
        <f>J39+J40+J41</f>
        <v>0</v>
      </c>
      <c r="K42" s="69"/>
      <c r="L42" s="69"/>
      <c r="M42" s="69"/>
      <c r="N42" s="69"/>
    </row>
    <row r="43" spans="1:14" ht="14.25" customHeight="1" x14ac:dyDescent="0.2">
      <c r="A43" s="74">
        <v>16</v>
      </c>
      <c r="B43" s="74"/>
      <c r="C43" s="234" t="s">
        <v>138</v>
      </c>
      <c r="D43" s="234"/>
      <c r="E43" s="234"/>
      <c r="F43" s="234"/>
      <c r="G43" s="234"/>
      <c r="H43" s="234"/>
      <c r="I43" s="234"/>
      <c r="J43" s="185">
        <f>'Statement_New Regime'!J43</f>
        <v>0</v>
      </c>
      <c r="K43" s="69"/>
      <c r="L43" s="69"/>
      <c r="M43" s="69"/>
      <c r="N43" s="69"/>
    </row>
    <row r="44" spans="1:14" ht="14.25" customHeight="1" x14ac:dyDescent="0.2">
      <c r="A44" s="74">
        <v>17</v>
      </c>
      <c r="B44" s="74"/>
      <c r="C44" s="234" t="s">
        <v>175</v>
      </c>
      <c r="D44" s="234"/>
      <c r="E44" s="234"/>
      <c r="F44" s="234"/>
      <c r="G44" s="234"/>
      <c r="H44" s="234"/>
      <c r="I44" s="234"/>
      <c r="J44" s="82">
        <f>J42-J43</f>
        <v>0</v>
      </c>
      <c r="K44" s="69"/>
      <c r="L44" s="69"/>
      <c r="M44" s="69"/>
      <c r="N44" s="69"/>
    </row>
    <row r="45" spans="1:14" ht="14.25" customHeight="1" x14ac:dyDescent="0.2">
      <c r="A45" s="74">
        <v>18</v>
      </c>
      <c r="B45" s="74" t="s">
        <v>150</v>
      </c>
      <c r="C45" s="234" t="s">
        <v>140</v>
      </c>
      <c r="D45" s="234"/>
      <c r="E45" s="234"/>
      <c r="F45" s="234"/>
      <c r="G45" s="234"/>
      <c r="H45" s="234"/>
      <c r="I45" s="234"/>
      <c r="J45" s="79">
        <f>MAX('Salary Details'!U27-J46,0)</f>
        <v>0</v>
      </c>
      <c r="K45" s="69"/>
      <c r="L45" s="69"/>
      <c r="M45" s="69"/>
      <c r="N45" s="69"/>
    </row>
    <row r="46" spans="1:14" ht="14.25" customHeight="1" x14ac:dyDescent="0.2">
      <c r="A46" s="74"/>
      <c r="B46" s="74" t="s">
        <v>151</v>
      </c>
      <c r="C46" s="234" t="s">
        <v>176</v>
      </c>
      <c r="D46" s="234"/>
      <c r="E46" s="234"/>
      <c r="F46" s="234"/>
      <c r="G46" s="234"/>
      <c r="H46" s="234"/>
      <c r="I46" s="234"/>
      <c r="J46" s="96">
        <f>'Statement_OLD Regime'!J77</f>
        <v>0</v>
      </c>
      <c r="K46" s="69"/>
      <c r="L46" s="69"/>
      <c r="M46" s="69"/>
      <c r="N46" s="69"/>
    </row>
    <row r="47" spans="1:14" ht="14.25" customHeight="1" x14ac:dyDescent="0.2">
      <c r="A47" s="74"/>
      <c r="B47" s="74" t="s">
        <v>152</v>
      </c>
      <c r="C47" s="234" t="s">
        <v>142</v>
      </c>
      <c r="D47" s="234"/>
      <c r="E47" s="234"/>
      <c r="F47" s="234"/>
      <c r="G47" s="234"/>
      <c r="H47" s="234"/>
      <c r="I47" s="234"/>
      <c r="J47" s="96">
        <f>'Statement_OLD Regime'!J78</f>
        <v>0</v>
      </c>
      <c r="K47" s="69"/>
      <c r="L47" s="69"/>
      <c r="M47" s="69"/>
      <c r="N47" s="69"/>
    </row>
    <row r="48" spans="1:14" ht="14.25" customHeight="1" x14ac:dyDescent="0.2">
      <c r="A48" s="74">
        <v>19</v>
      </c>
      <c r="B48" s="74"/>
      <c r="C48" s="234" t="s">
        <v>177</v>
      </c>
      <c r="D48" s="234"/>
      <c r="E48" s="234"/>
      <c r="F48" s="234"/>
      <c r="G48" s="234"/>
      <c r="H48" s="234"/>
      <c r="I48" s="234"/>
      <c r="J48" s="82">
        <f>J44-J45-J46-J47</f>
        <v>0</v>
      </c>
      <c r="K48" s="69"/>
      <c r="L48" s="69"/>
      <c r="M48" s="69"/>
      <c r="N48" s="69"/>
    </row>
    <row r="49" spans="1:14" ht="12" customHeight="1" x14ac:dyDescent="0.2">
      <c r="A49" s="237" t="s">
        <v>144</v>
      </c>
      <c r="B49" s="237"/>
      <c r="C49" s="238"/>
      <c r="D49" s="238"/>
      <c r="E49" s="97"/>
      <c r="F49" s="237" t="s">
        <v>178</v>
      </c>
      <c r="G49" s="237"/>
      <c r="H49" s="237"/>
      <c r="I49" s="237"/>
      <c r="J49" s="237"/>
      <c r="K49" s="69"/>
      <c r="L49" s="69"/>
      <c r="M49" s="69"/>
      <c r="N49" s="69"/>
    </row>
    <row r="50" spans="1:14" ht="20.25" customHeight="1" x14ac:dyDescent="0.2">
      <c r="A50" s="237" t="s">
        <v>145</v>
      </c>
      <c r="B50" s="237"/>
      <c r="C50" s="239"/>
      <c r="D50" s="239"/>
      <c r="E50" s="97"/>
      <c r="F50" s="237" t="s">
        <v>146</v>
      </c>
      <c r="G50" s="237"/>
      <c r="H50" s="237"/>
      <c r="I50" s="237"/>
      <c r="J50" s="237"/>
      <c r="K50" s="69"/>
      <c r="L50" s="69"/>
      <c r="M50" s="69"/>
      <c r="N50" s="69"/>
    </row>
    <row r="51" spans="1:14" ht="24" customHeight="1" x14ac:dyDescent="0.2">
      <c r="A51" s="98"/>
      <c r="B51" s="98"/>
      <c r="C51" s="97"/>
      <c r="D51" s="97"/>
      <c r="E51" s="97"/>
      <c r="F51" s="97" t="s">
        <v>147</v>
      </c>
      <c r="G51" s="238"/>
      <c r="H51" s="238"/>
      <c r="I51" s="238"/>
      <c r="J51" s="238"/>
      <c r="K51" s="69"/>
      <c r="L51" s="69"/>
      <c r="M51" s="69"/>
      <c r="N51" s="69"/>
    </row>
    <row r="52" spans="1:14" ht="28.5" customHeight="1" x14ac:dyDescent="0.2">
      <c r="A52" s="98"/>
      <c r="B52" s="98"/>
      <c r="C52" s="97"/>
      <c r="D52" s="97"/>
      <c r="E52" s="97"/>
      <c r="F52" s="237" t="s">
        <v>148</v>
      </c>
      <c r="G52" s="237"/>
      <c r="H52" s="238"/>
      <c r="I52" s="238"/>
      <c r="J52" s="238"/>
      <c r="K52" s="69"/>
      <c r="L52" s="69"/>
      <c r="M52" s="69"/>
      <c r="N52" s="69"/>
    </row>
    <row r="53" spans="1:14" ht="14.25" hidden="1" customHeight="1" x14ac:dyDescent="0.2">
      <c r="A53" s="99"/>
      <c r="B53" s="100"/>
      <c r="C53" s="101"/>
      <c r="D53" s="101"/>
      <c r="E53" s="101"/>
      <c r="F53" s="101"/>
      <c r="G53" s="101"/>
      <c r="H53" s="101"/>
      <c r="I53" s="102"/>
      <c r="J53" s="102"/>
      <c r="K53" s="101"/>
      <c r="L53" s="101"/>
      <c r="M53" s="101"/>
      <c r="N53" s="101"/>
    </row>
    <row r="54" spans="1:14" ht="14.25" hidden="1" customHeight="1" x14ac:dyDescent="0.2">
      <c r="A54" s="103"/>
      <c r="B54" s="104"/>
      <c r="C54" s="105"/>
      <c r="D54" s="105"/>
      <c r="E54" s="105"/>
      <c r="F54" s="105"/>
      <c r="G54" s="105"/>
      <c r="H54" s="105"/>
      <c r="I54" s="106"/>
      <c r="J54" s="106"/>
      <c r="K54" s="105"/>
      <c r="L54" s="105"/>
      <c r="M54" s="105"/>
      <c r="N54" s="105"/>
    </row>
    <row r="55" spans="1:14" ht="15.75" customHeight="1" x14ac:dyDescent="0.2"/>
  </sheetData>
  <sheetProtection password="CEC6" sheet="1" objects="1" scenarios="1"/>
  <mergeCells count="63">
    <mergeCell ref="A50:B50"/>
    <mergeCell ref="C50:D50"/>
    <mergeCell ref="F50:J50"/>
    <mergeCell ref="G51:J51"/>
    <mergeCell ref="F52:G52"/>
    <mergeCell ref="H52:J52"/>
    <mergeCell ref="C46:I46"/>
    <mergeCell ref="C47:I47"/>
    <mergeCell ref="C48:I48"/>
    <mergeCell ref="A49:B49"/>
    <mergeCell ref="C49:D49"/>
    <mergeCell ref="F49:J49"/>
    <mergeCell ref="C41:I41"/>
    <mergeCell ref="C42:I42"/>
    <mergeCell ref="C43:I43"/>
    <mergeCell ref="C44:I44"/>
    <mergeCell ref="C45:I45"/>
    <mergeCell ref="C36:I36"/>
    <mergeCell ref="C37:I37"/>
    <mergeCell ref="C38:I38"/>
    <mergeCell ref="C39:I39"/>
    <mergeCell ref="C40:I40"/>
    <mergeCell ref="C31:H31"/>
    <mergeCell ref="C32:H32"/>
    <mergeCell ref="C33:I33"/>
    <mergeCell ref="C34:I34"/>
    <mergeCell ref="C35:I35"/>
    <mergeCell ref="C26:H26"/>
    <mergeCell ref="C27:H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185</TotalTime>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Home</vt:lpstr>
      <vt:lpstr>Salary Details</vt:lpstr>
      <vt:lpstr>Statement_OLD Regime</vt:lpstr>
      <vt:lpstr>Statement_New Regime</vt:lpstr>
      <vt:lpstr>TDS</vt:lpstr>
      <vt:lpstr>RPU_ANNX_2</vt:lpstr>
      <vt:lpstr>10E</vt:lpstr>
      <vt:lpstr>OLD No Arrear</vt:lpstr>
      <vt:lpstr>NEW No Arrear</vt:lpstr>
      <vt:lpstr>'10E'!Z_E11CE265_BBC4_4DDB_8089_54E1281711D7_.wvu.Cols</vt:lpstr>
      <vt:lpstr>Home!Z_E11CE265_BBC4_4DDB_8089_54E1281711D7_.wvu.Cols</vt:lpstr>
      <vt:lpstr>'NEW No Arrear'!Z_E11CE265_BBC4_4DDB_8089_54E1281711D7_.wvu.Cols</vt:lpstr>
      <vt:lpstr>RPU_ANNX_2!Z_E11CE265_BBC4_4DDB_8089_54E1281711D7_.wvu.Cols</vt:lpstr>
      <vt:lpstr>'Salary Details'!Z_E11CE265_BBC4_4DDB_8089_54E1281711D7_.wvu.Cols</vt:lpstr>
      <vt:lpstr>'Statement_New Regime'!Z_E11CE265_BBC4_4DDB_8089_54E1281711D7_.wvu.Cols</vt:lpstr>
      <vt:lpstr>TDS!Z_E11CE265_BBC4_4DDB_8089_54E1281711D7_.wvu.Cols</vt:lpstr>
      <vt:lpstr>'OLD No Arrear'!Z_E11CE265_BBC4_4DDB_8089_54E1281711D7_.wvu.PrintArea</vt:lpstr>
      <vt:lpstr>'Statement_OLD Regime'!Z_E11CE265_BBC4_4DDB_8089_54E1281711D7_.wvu.PrintArea</vt:lpstr>
      <vt:lpstr>'10E'!Z_E11CE265_BBC4_4DDB_8089_54E1281711D7_.wvu.Rows</vt:lpstr>
      <vt:lpstr>Home!Z_E11CE265_BBC4_4DDB_8089_54E1281711D7_.wvu.Rows</vt:lpstr>
      <vt:lpstr>'NEW No Arrear'!Z_E11CE265_BBC4_4DDB_8089_54E1281711D7_.wvu.Rows</vt:lpstr>
      <vt:lpstr>'OLD No Arrear'!Z_E11CE265_BBC4_4DDB_8089_54E1281711D7_.wvu.Rows</vt:lpstr>
      <vt:lpstr>RPU_ANNX_2!Z_E11CE265_BBC4_4DDB_8089_54E1281711D7_.wvu.Rows</vt:lpstr>
      <vt:lpstr>'Salary Details'!Z_E11CE265_BBC4_4DDB_8089_54E1281711D7_.wvu.Rows</vt:lpstr>
      <vt:lpstr>'Statement_New Regime'!Z_E11CE265_BBC4_4DDB_8089_54E1281711D7_.wvu.Rows</vt:lpstr>
      <vt:lpstr>'Statement_OLD Regime'!Z_E11CE265_BBC4_4DDB_8089_54E1281711D7_.wvu.Rows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dc:description/>
  <cp:lastModifiedBy>Ayyampuzha GHD GHD</cp:lastModifiedBy>
  <cp:revision>26</cp:revision>
  <cp:lastPrinted>2024-08-01T08:17:47Z</cp:lastPrinted>
  <dcterms:created xsi:type="dcterms:W3CDTF">2024-08-28T05:26:08Z</dcterms:created>
  <dcterms:modified xsi:type="dcterms:W3CDTF">2026-05-11T08:15:02Z</dcterms:modified>
  <dc:language>en-US</dc:language>
</cp:coreProperties>
</file>